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124" documentId="120_S{2AC9BD13-BADA-5192-A53E-5A8FF88502F6}" xr6:coauthVersionLast="47" xr6:coauthVersionMax="47" xr10:uidLastSave="{8DA0312C-5B7B-401A-BB36-C0A7F3B7C74C}"/>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2" i="9"/>
  <c r="G2" i="9"/>
  <c r="I2" i="9"/>
  <c r="J2" i="9"/>
  <c r="L2" i="9"/>
  <c r="B3" i="9"/>
  <c r="G3" i="9"/>
  <c r="I3" i="9"/>
  <c r="J3" i="9"/>
  <c r="L3"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<sst xmlns="http://schemas.openxmlformats.org/spreadsheetml/2006/main" count="181615" uniqueCount="39221">
  <si>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</si>
  <si>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</si>
  <si>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</si>
  <si>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</si>
  <si>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</si>
  <si>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</si>
  <si>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</si>
  <si>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</si>
  <si>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</si>
  <si>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</si>
  <si>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</si>
  <si>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</si>
  <si>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</si>
  <si>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</si>
  <si>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</si>
  <si>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</si>
  <si>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</si>
  <si>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</si>
  <si>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</si>
  <si>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</si>
  <si>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</si>
  <si>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</si>
  <si>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</si>
  <si>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</si>
  <si>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</si>
  <si>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</si>
  <si>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</si>
  <si>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</si>
  <si>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</si>
  <si>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</si>
  <si>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</si>
  <si>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</si>
  <si>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</si>
  <si>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</si>
  <si>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</si>
  <si>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</si>
  <si>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</si>
  <si>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</si>
  <si>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</si>
  <si>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</si>
  <si>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</si>
  <si>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</si>
  <si>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</si>
  <si>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</si>
  <si>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</si>
  <si>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</si>
  <si>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</si>
  <si>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</si>
  <si>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</si>
  <si>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</si>
  <si>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</si>
  <si>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</si>
  <si>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</si>
  <si>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</si>
  <si>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</si>
  <si>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</si>
  <si>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</si>
  <si>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</si>
  <si>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</si>
  <si>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</si>
  <si>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</si>
  <si>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</si>
  <si>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</si>
  <si>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</si>
  <si>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</si>
  <si>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</si>
  <si>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</si>
  <si>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</si>
  <si>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</si>
  <si>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</si>
  <si>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</si>
  <si>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</si>
  <si>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</si>
  <si>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</si>
  <si>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</si>
  <si>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</si>
  <si>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</si>
  <si>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</si>
  <si>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</si>
  <si>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</si>
  <si>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</si>
  <si>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</si>
  <si>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</si>
  <si>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</si>
  <si>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</si>
  <si>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</si>
  <si>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</si>
  <si>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</si>
  <si>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</si>
  <si>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</si>
  <si>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</si>
  <si>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</si>
  <si>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</si>
  <si>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</si>
  <si>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</si>
  <si>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</si>
  <si>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</si>
  <si>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</si>
  <si>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</si>
  <si>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</si>
  <si>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</si>
  <si>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</si>
  <si>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</si>
  <si>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</si>
  <si>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</si>
  <si>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</si>
  <si>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</si>
  <si>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</si>
  <si>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</si>
  <si>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</si>
  <si>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</si>
  <si>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</si>
  <si>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</si>
  <si>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</si>
  <si>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</si>
  <si>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</si>
  <si>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</si>
  <si>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</si>
  <si>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</si>
  <si>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</si>
  <si>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</si>
  <si>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</si>
  <si>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</si>
  <si>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</si>
  <si>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</si>
  <si>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</si>
  <si>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</si>
  <si>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</si>
  <si>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</si>
  <si>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</si>
  <si>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</si>
  <si>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</si>
  <si>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</si>
  <si>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</si>
  <si>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</si>
  <si>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</si>
  <si>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</si>
  <si>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</si>
  <si>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</si>
  <si>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</si>
  <si>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</si>
  <si>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</si>
  <si>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</si>
  <si>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</si>
  <si>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</si>
  <si>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</si>
  <si>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</si>
  <si>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</si>
  <si>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</si>
  <si>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</si>
  <si>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</si>
  <si>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</si>
  <si>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</si>
  <si>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</si>
  <si>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</si>
  <si>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</si>
  <si>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</si>
  <si>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</si>
  <si>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</si>
  <si>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</si>
  <si>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</si>
  <si>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</si>
  <si>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</si>
  <si>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</si>
  <si>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</si>
  <si>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</si>
  <si>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</si>
  <si>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</si>
  <si>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</si>
  <si>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</si>
  <si>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</si>
  <si>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</si>
  <si>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</si>
  <si>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</si>
  <si>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</si>
  <si>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</si>
  <si>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</si>
  <si>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</si>
  <si>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</si>
  <si>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</si>
  <si>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</si>
  <si>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</si>
  <si>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</si>
  <si>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</si>
  <si>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</si>
  <si>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</si>
  <si>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</si>
  <si>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</si>
  <si>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</si>
  <si>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</si>
  <si>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</si>
  <si>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</si>
  <si>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</si>
  <si>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</si>
  <si>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</si>
  <si>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</si>
  <si>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</si>
  <si>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</si>
  <si>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</si>
  <si>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</si>
  <si>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</si>
  <si>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</si>
  <si>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</si>
  <si>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</si>
  <si>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</si>
  <si>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</si>
  <si>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</si>
  <si>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</si>
  <si>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</si>
  <si>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</si>
  <si>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</si>
  <si>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</si>
  <si>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</si>
  <si>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</si>
  <si>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</si>
  <si>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</si>
  <si>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</si>
  <si>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</si>
  <si>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</si>
  <si>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</si>
  <si>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</si>
  <si>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</si>
  <si>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</si>
  <si>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</si>
  <si>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</si>
  <si>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</si>
  <si>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</si>
  <si>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</si>
  <si>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</si>
  <si>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</si>
  <si>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</si>
  <si>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</si>
  <si>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</si>
  <si>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</si>
  <si>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</si>
  <si>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</si>
  <si>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</si>
  <si>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</si>
  <si>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</si>
  <si>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</si>
  <si>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</si>
  <si>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</si>
  <si>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</si>
  <si>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</si>
  <si>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</si>
  <si>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</si>
  <si>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</si>
  <si>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</si>
  <si>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</si>
  <si>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</si>
  <si>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</si>
  <si>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</si>
  <si>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</si>
  <si>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</si>
  <si>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</si>
  <si>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</si>
  <si>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</si>
  <si>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</si>
  <si>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</si>
  <si>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</si>
  <si>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</si>
  <si>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</si>
  <si>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</si>
  <si>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</si>
  <si>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</si>
  <si>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</si>
  <si>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</si>
  <si>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</si>
  <si>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</si>
  <si>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</si>
  <si>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</si>
  <si>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</si>
  <si>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</si>
  <si>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</si>
  <si>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</si>
  <si>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</si>
  <si>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</si>
  <si>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</si>
  <si>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</si>
  <si>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</si>
  <si>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</si>
  <si>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</si>
  <si>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</si>
  <si>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</si>
  <si>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</si>
  <si>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</si>
  <si>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</si>
  <si>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</si>
  <si>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</si>
  <si>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</si>
  <si>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</si>
  <si>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</si>
  <si>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</si>
  <si>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</si>
  <si>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</si>
  <si>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</si>
  <si>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</si>
  <si>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</si>
  <si>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</si>
  <si>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</si>
  <si>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</si>
  <si>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</si>
  <si>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</si>
  <si>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</si>
  <si>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</si>
  <si>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</si>
  <si>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</si>
  <si>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</si>
  <si>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</si>
  <si>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</si>
  <si>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</si>
  <si>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</si>
  <si>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</si>
  <si>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</si>
  <si>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</si>
  <si>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</si>
  <si>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</si>
  <si>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</si>
  <si>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</si>
  <si>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</si>
  <si>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</si>
  <si>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</si>
  <si>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</si>
  <si>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</si>
  <si>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</si>
  <si>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</si>
  <si>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</si>
  <si>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</si>
  <si>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</si>
  <si>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</si>
  <si>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</si>
  <si>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</si>
  <si>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</si>
  <si>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</si>
  <si>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</si>
  <si>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</si>
  <si>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</si>
  <si>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</si>
  <si>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</si>
  <si>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</si>
  <si>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</si>
  <si>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</si>
  <si>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</si>
  <si>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</si>
  <si>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</si>
  <si>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</si>
  <si>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</si>
  <si>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</si>
  <si>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</si>
  <si>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</si>
  <si>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</si>
  <si>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</si>
  <si>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</si>
  <si>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</si>
  <si>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</si>
  <si>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</si>
  <si>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</si>
  <si>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</si>
  <si>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</si>
  <si>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</si>
  <si>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</si>
  <si>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</si>
  <si>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</si>
  <si>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</si>
  <si>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</si>
  <si>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</si>
  <si>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</si>
  <si>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</si>
  <si>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</si>
  <si>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</si>
  <si>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</si>
  <si>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</si>
  <si>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</si>
  <si>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</si>
  <si>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</si>
  <si>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</si>
  <si>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</si>
  <si>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</si>
  <si>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</si>
  <si>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</si>
  <si>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</si>
  <si>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</si>
  <si>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</si>
  <si>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</si>
  <si>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</si>
  <si>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</si>
  <si>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</si>
  <si>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</si>
  <si>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</si>
  <si>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</si>
  <si>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</si>
  <si>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</si>
  <si>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</si>
  <si>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</si>
  <si>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</si>
  <si>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</si>
  <si>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</si>
  <si>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</si>
  <si>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</si>
  <si>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</si>
  <si>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</si>
  <si>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</si>
  <si>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</si>
  <si>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</si>
  <si>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</si>
  <si>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</si>
  <si>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</si>
  <si>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</si>
  <si>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</si>
  <si>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</si>
  <si>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</si>
  <si>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</si>
  <si>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</si>
  <si>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</si>
  <si>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</si>
  <si>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</si>
  <si>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</si>
  <si>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</si>
  <si>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</si>
  <si>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</si>
  <si>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</si>
  <si>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</si>
  <si>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</si>
  <si>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</si>
  <si>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</si>
  <si>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</si>
  <si>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</si>
  <si>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</si>
  <si>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</si>
  <si>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</si>
  <si>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</si>
  <si>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</si>
  <si>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</si>
  <si>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</si>
  <si>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</si>
  <si>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</si>
  <si>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</si>
  <si>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</si>
  <si>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</si>
  <si>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</si>
  <si>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</si>
  <si>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</si>
  <si>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</si>
  <si>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</si>
  <si>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</si>
  <si>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</si>
  <si>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</si>
  <si>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</si>
  <si>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</si>
  <si>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</si>
  <si>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</si>
  <si>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</si>
  <si>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</si>
  <si>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</si>
  <si>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</si>
  <si>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</si>
  <si>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</si>
  <si>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</si>
  <si>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</si>
  <si>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</si>
  <si>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</si>
  <si>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</si>
  <si>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</si>
  <si>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</si>
  <si>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</si>
  <si>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</si>
  <si>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</si>
  <si>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</si>
  <si>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</si>
  <si>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</si>
  <si>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</si>
  <si>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</si>
  <si>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</si>
  <si>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</si>
  <si>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</si>
  <si>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</si>
  <si>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</si>
  <si>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</si>
  <si>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</si>
  <si>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</si>
  <si>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</si>
  <si>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</si>
  <si>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</si>
  <si>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</si>
  <si>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</si>
  <si>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</si>
  <si>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</si>
  <si>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</si>
  <si>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</si>
  <si>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</si>
  <si>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</si>
  <si>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</si>
  <si>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</si>
  <si>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</si>
  <si>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</si>
  <si>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</si>
  <si>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</si>
  <si>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</si>
  <si>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</si>
  <si>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</si>
  <si>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</si>
  <si>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</si>
  <si>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</si>
  <si>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</si>
  <si>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</si>
  <si>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</si>
  <si>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</si>
  <si>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</si>
  <si>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</si>
  <si>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</si>
  <si>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</si>
  <si>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</si>
  <si>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</si>
  <si>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</si>
  <si>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</si>
  <si>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</si>
  <si>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</si>
  <si>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</si>
  <si>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</si>
  <si>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</si>
  <si>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</si>
  <si>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</si>
  <si>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</si>
  <si>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</si>
  <si>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</si>
  <si>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</si>
  <si>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</si>
  <si>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</si>
  <si>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</si>
  <si>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</si>
  <si>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</si>
  <si>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</si>
  <si>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</si>
  <si>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</si>
  <si>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</si>
  <si>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</si>
  <si>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</si>
  <si>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</si>
  <si>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</si>
  <si>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</si>
  <si>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</si>
  <si>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</si>
  <si>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</si>
  <si>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</si>
  <si>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</si>
  <si>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</si>
  <si>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</si>
  <si>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</si>
  <si>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</si>
  <si>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</si>
  <si>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</si>
  <si>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</si>
  <si>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</si>
  <si>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</si>
  <si>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</si>
  <si>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</si>
  <si>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</si>
  <si>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</si>
  <si>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</si>
  <si>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</si>
  <si>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</si>
  <si>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</si>
  <si>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</si>
  <si>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</si>
  <si>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</si>
  <si>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</si>
  <si>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</si>
  <si>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</si>
  <si>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</si>
  <si>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</si>
  <si>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</si>
  <si>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</si>
  <si>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</si>
  <si>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</si>
  <si>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</si>
  <si>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</si>
  <si>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</si>
  <si>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</si>
  <si>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</si>
  <si>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</si>
  <si>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</si>
  <si>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</si>
  <si>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</si>
  <si>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</si>
  <si>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</si>
  <si>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</si>
  <si>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</si>
  <si>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</si>
  <si>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</si>
  <si>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</si>
  <si>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</si>
  <si>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</si>
  <si>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</si>
  <si>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</si>
  <si>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</si>
  <si>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</si>
  <si>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</si>
  <si>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</si>
  <si>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</si>
  <si>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</si>
  <si>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</si>
  <si>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</si>
  <si>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</si>
  <si>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</si>
  <si>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</si>
  <si>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</si>
  <si>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</si>
  <si>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</si>
  <si>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</si>
  <si>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</si>
  <si>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</si>
  <si>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</si>
  <si>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</si>
  <si>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</si>
  <si>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</si>
  <si>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</si>
  <si>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</si>
  <si>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</si>
  <si>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</si>
  <si>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</si>
  <si>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</si>
  <si>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</si>
  <si>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</si>
  <si>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</si>
  <si>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</si>
  <si>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</si>
  <si>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</si>
  <si>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</si>
  <si>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</si>
  <si>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</si>
  <si>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</si>
  <si>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</si>
  <si>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</si>
  <si>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</si>
  <si>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</si>
  <si>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</si>
  <si>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</si>
  <si>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</si>
  <si>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</si>
  <si>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</si>
  <si>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</si>
  <si>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</si>
  <si>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</si>
  <si>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</si>
  <si>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</si>
  <si>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</si>
  <si>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</si>
  <si>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</si>
  <si>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</si>
  <si>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</si>
  <si>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</si>
  <si>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</si>
  <si>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</si>
  <si>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</si>
  <si>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</si>
  <si>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</si>
  <si>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</si>
  <si>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</si>
  <si>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</si>
  <si>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</si>
  <si>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</si>
  <si>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</si>
  <si>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</si>
  <si>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</si>
  <si>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</si>
  <si>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</si>
  <si>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</si>
  <si>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</si>
  <si>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</si>
  <si>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</si>
  <si>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</si>
  <si>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</si>
  <si>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</si>
  <si>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</si>
  <si>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</si>
  <si>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</si>
  <si>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</si>
  <si>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</si>
  <si>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</si>
  <si>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</si>
  <si>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</si>
  <si>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</si>
  <si>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</si>
  <si>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</si>
  <si>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</si>
  <si>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</si>
  <si>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</si>
  <si>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</si>
  <si>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</si>
  <si>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</si>
  <si>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</si>
  <si>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</si>
  <si>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</si>
  <si>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</si>
  <si>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</si>
  <si>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</si>
  <si>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</si>
  <si>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</si>
  <si>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</si>
  <si>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</si>
  <si>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</si>
  <si>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</si>
  <si>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</si>
  <si>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</si>
  <si>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</si>
  <si>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</si>
  <si>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</si>
  <si>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</si>
  <si>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</si>
  <si>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</si>
  <si>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</si>
  <si>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</si>
  <si>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</si>
  <si>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</si>
  <si>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</si>
  <si>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</si>
  <si>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</si>
  <si>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</si>
  <si>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</si>
  <si>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</si>
  <si>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</si>
  <si>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</si>
  <si>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</si>
  <si>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</si>
  <si>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</si>
  <si>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</si>
  <si>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</si>
  <si>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</si>
  <si>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</si>
  <si>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</si>
  <si>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</si>
  <si>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</si>
  <si>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</si>
  <si>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</si>
  <si>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</si>
  <si>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</si>
  <si>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</si>
  <si>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</si>
  <si>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</si>
  <si>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</si>
  <si>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</si>
  <si>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</si>
  <si>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</si>
  <si>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</si>
  <si>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</si>
  <si>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</si>
  <si>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</si>
  <si>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</si>
  <si>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</si>
  <si>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</si>
  <si>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</si>
  <si>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</si>
  <si>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</si>
  <si>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</si>
  <si>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</si>
  <si>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</si>
  <si>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</si>
  <si>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</si>
  <si>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</si>
  <si>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</si>
  <si>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</si>
  <si>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</si>
  <si>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</si>
  <si>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</si>
  <si>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</si>
  <si>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</si>
  <si>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</si>
  <si>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</si>
  <si>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</si>
  <si>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</si>
  <si>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</si>
  <si>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</si>
  <si>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</si>
  <si>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</si>
  <si>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</si>
  <si>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</si>
  <si>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</si>
  <si>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</si>
  <si>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</si>
  <si>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</si>
  <si>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</si>
  <si>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</si>
  <si>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</si>
  <si>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</si>
  <si>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</si>
  <si>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</si>
  <si>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</si>
  <si>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</si>
  <si>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</si>
  <si>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</si>
  <si>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</si>
  <si>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</si>
  <si>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</si>
  <si>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</si>
  <si>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</si>
  <si>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</si>
  <si>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</si>
  <si>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</si>
  <si>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</si>
  <si>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</si>
  <si>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</si>
  <si>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</si>
  <si>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</si>
  <si>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</si>
  <si>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</si>
  <si>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</si>
  <si>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</si>
  <si>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</si>
  <si>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</si>
  <si>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</si>
  <si>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</si>
  <si>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</si>
  <si>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</si>
  <si>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</si>
  <si>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</si>
  <si>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</si>
  <si>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</si>
  <si>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</si>
  <si>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</si>
  <si>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</si>
  <si>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</si>
  <si>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</si>
  <si>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</si>
  <si>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</si>
  <si>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</si>
  <si>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</si>
  <si>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</si>
  <si>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</si>
  <si>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</si>
  <si>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</si>
  <si>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</si>
  <si>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</si>
  <si>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</si>
  <si>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</si>
  <si>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</si>
  <si>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</si>
  <si>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</si>
  <si>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</si>
  <si>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</si>
  <si>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</si>
  <si>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</si>
  <si>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</si>
  <si>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</si>
  <si>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</si>
  <si>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</si>
  <si>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</si>
  <si>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</si>
  <si>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</si>
  <si>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</si>
  <si>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</si>
  <si>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</si>
  <si>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</si>
  <si>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</si>
  <si>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</si>
  <si>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</si>
  <si>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</si>
  <si>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</si>
  <si>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</si>
  <si>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</si>
  <si>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</si>
  <si>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</si>
  <si>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</si>
  <si>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</si>
  <si>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</si>
  <si>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</si>
  <si>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</si>
  <si>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</si>
  <si>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</si>
  <si>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</si>
  <si>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</si>
  <si>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</si>
  <si>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</si>
  <si>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</si>
  <si>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</si>
  <si>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</si>
  <si>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</si>
  <si>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</si>
  <si>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</si>
  <si>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</si>
  <si>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</si>
  <si>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</si>
  <si>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</si>
  <si>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</si>
  <si>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</si>
  <si>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</si>
  <si>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</si>
  <si>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</si>
  <si>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</si>
  <si>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</si>
  <si>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</si>
  <si>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</si>
  <si>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</si>
  <si>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</si>
  <si>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</si>
  <si>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</si>
  <si>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</si>
  <si>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</si>
  <si>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</si>
  <si>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</si>
  <si>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</si>
  <si>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</si>
  <si>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</si>
  <si>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</si>
  <si>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</si>
  <si>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</si>
  <si>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</si>
  <si>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</si>
  <si>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</si>
  <si>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</si>
  <si>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</si>
  <si>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</si>
  <si>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</si>
  <si>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</si>
  <si>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</si>
  <si>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</si>
  <si>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</si>
  <si>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</si>
  <si>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</si>
  <si>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</si>
  <si>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</si>
  <si>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</si>
  <si>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</si>
  <si>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</si>
  <si>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</si>
  <si>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</si>
  <si>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</si>
  <si>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</si>
  <si>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</si>
  <si>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</si>
  <si>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</si>
  <si>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</si>
  <si>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</si>
  <si>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</si>
  <si>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</si>
  <si>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</si>
  <si>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</si>
  <si>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</si>
  <si>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</si>
  <si>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</si>
  <si>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</si>
  <si>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</si>
  <si>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</si>
  <si>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</si>
  <si>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</si>
  <si>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</si>
  <si>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</si>
  <si>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</si>
  <si>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</si>
  <si>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</si>
  <si>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</si>
  <si>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</si>
  <si>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</si>
  <si>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</si>
  <si>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</si>
  <si>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</si>
  <si>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</si>
  <si>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</si>
  <si>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</si>
  <si>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</si>
  <si>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</si>
  <si>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</si>
  <si>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</si>
  <si>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</si>
  <si>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</si>
  <si>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</si>
  <si>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</si>
  <si>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</si>
  <si>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</si>
  <si>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</si>
  <si>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</si>
  <si>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</si>
  <si>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</si>
  <si>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</si>
  <si>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</si>
  <si>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</si>
  <si>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</si>
  <si>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</si>
  <si>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</si>
  <si>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</si>
  <si>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</si>
  <si>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</si>
  <si>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</si>
  <si>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</si>
  <si>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</si>
  <si>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</si>
  <si>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</si>
  <si>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</si>
  <si>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</si>
  <si>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</si>
  <si>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</si>
  <si>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</si>
  <si>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</si>
  <si>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</si>
  <si>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</si>
  <si>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</si>
  <si>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</si>
  <si>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</si>
  <si>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</si>
  <si>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</si>
  <si>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</si>
  <si>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</si>
  <si>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</si>
  <si>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</si>
  <si>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</si>
  <si>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</si>
  <si>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</si>
  <si>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</si>
  <si>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</si>
  <si>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</si>
  <si>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</si>
  <si>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</si>
  <si>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</si>
  <si>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</si>
  <si>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</si>
  <si>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</si>
  <si>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</si>
  <si>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</si>
  <si>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</si>
  <si>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</si>
  <si>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</si>
  <si>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</si>
  <si>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</si>
  <si>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</si>
  <si>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</si>
  <si>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</si>
  <si>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</si>
  <si>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</si>
  <si>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</si>
  <si>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</si>
  <si>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</si>
  <si>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</si>
  <si>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</si>
  <si>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</si>
  <si>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</si>
  <si>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</si>
  <si>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</si>
  <si>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</si>
  <si>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</si>
  <si>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</si>
  <si>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</si>
  <si>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</si>
  <si>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</si>
  <si>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</si>
  <si>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</si>
  <si>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</si>
  <si>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</si>
  <si>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</si>
  <si>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</si>
  <si>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</si>
  <si>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</si>
  <si>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</si>
  <si>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</si>
  <si>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</si>
  <si>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</si>
  <si>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</si>
  <si>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</si>
  <si>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</si>
  <si>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</si>
  <si>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</si>
  <si>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</si>
  <si>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</si>
  <si>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</si>
  <si>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</si>
  <si>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</si>
  <si>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</si>
  <si>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</si>
  <si>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</si>
  <si>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</si>
  <si>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</si>
  <si>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</si>
  <si>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</si>
  <si>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</si>
  <si>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</si>
  <si>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</si>
  <si>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</si>
  <si>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</si>
  <si>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</si>
  <si>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</si>
  <si>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</si>
  <si>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</si>
  <si>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</si>
  <si>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</si>
  <si>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</si>
  <si>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</si>
  <si>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</si>
  <si>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</si>
  <si>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</si>
  <si>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</si>
  <si>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</si>
  <si>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</si>
  <si>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</si>
  <si>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</si>
  <si>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</si>
  <si>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</si>
  <si>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</si>
  <si>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</si>
  <si>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</si>
  <si>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</si>
  <si>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</si>
  <si>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</si>
  <si>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</si>
  <si>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</si>
  <si>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</si>
  <si>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</si>
  <si>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</si>
  <si>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</si>
  <si>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</si>
  <si>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</si>
  <si>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</si>
  <si>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</si>
  <si>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</si>
  <si>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</si>
  <si>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</si>
  <si>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</si>
  <si>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</si>
  <si>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</si>
  <si>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</si>
  <si>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</si>
  <si>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</si>
  <si>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</si>
  <si>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</si>
  <si>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</si>
  <si>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</si>
  <si>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</si>
  <si>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</si>
  <si>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</si>
  <si>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</si>
  <si>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</si>
  <si>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</si>
  <si>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</si>
  <si>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</si>
  <si>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</si>
  <si>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</si>
  <si>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</si>
  <si>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</si>
  <si>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</si>
  <si>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</si>
  <si>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</si>
  <si>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</si>
  <si>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</si>
  <si>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</si>
  <si>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</si>
  <si>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</si>
  <si>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</si>
  <si>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</si>
  <si>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</si>
  <si>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</si>
  <si>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</si>
  <si>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</si>
  <si>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</si>
  <si>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</si>
  <si>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</si>
  <si>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</si>
  <si>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</si>
  <si>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</si>
  <si>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</si>
  <si>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</si>
  <si>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</si>
  <si>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</si>
  <si>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</si>
  <si>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</si>
  <si>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</si>
  <si>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</si>
  <si>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</si>
  <si>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</si>
  <si>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</si>
  <si>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</si>
  <si>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</si>
  <si>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</si>
  <si>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</si>
  <si>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</si>
  <si>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</si>
  <si>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</si>
  <si>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</si>
  <si>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</si>
  <si>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</si>
  <si>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</si>
  <si>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</si>
  <si>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</si>
  <si>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</si>
  <si>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</si>
  <si>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</si>
  <si>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</si>
  <si>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</si>
  <si>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</si>
  <si>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</si>
  <si>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</si>
  <si>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</si>
  <si>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</si>
  <si>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</si>
  <si>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</si>
  <si>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</si>
  <si>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</si>
  <si>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</si>
  <si>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</si>
  <si>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</si>
  <si>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</si>
  <si>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</si>
  <si>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</si>
  <si>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</si>
  <si>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</si>
  <si>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</si>
  <si>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</si>
  <si>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</si>
  <si>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</si>
  <si>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</si>
  <si>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</si>
  <si>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</si>
  <si>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</si>
  <si>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</si>
  <si>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</si>
  <si>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</si>
  <si>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</si>
  <si>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</si>
  <si>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</si>
  <si>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</si>
  <si>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</si>
  <si>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</si>
  <si>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</si>
  <si>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</si>
  <si>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</si>
  <si>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</si>
  <si>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</si>
  <si>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</si>
  <si>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</si>
  <si>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</si>
  <si>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</si>
  <si>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</si>
  <si>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</si>
  <si>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</si>
  <si>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</si>
  <si>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</si>
  <si>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</si>
  <si>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</si>
  <si>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</si>
  <si>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</si>
  <si>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</si>
  <si>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</si>
  <si>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</si>
  <si>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</si>
  <si>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</si>
  <si>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</si>
  <si>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</si>
  <si>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</si>
  <si>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</si>
  <si>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</si>
  <si>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</si>
  <si>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</si>
  <si>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</si>
  <si>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</si>
  <si>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</si>
  <si>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</si>
  <si>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</si>
  <si>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</si>
  <si>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</si>
  <si>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</si>
  <si>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</si>
  <si>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</si>
  <si>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</si>
  <si>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</si>
  <si>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</si>
  <si>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</si>
  <si>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</si>
  <si>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</si>
  <si>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</si>
  <si>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</si>
  <si>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</si>
  <si>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</si>
  <si>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</si>
  <si>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</si>
  <si>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</si>
  <si>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</si>
  <si>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</si>
  <si>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</si>
  <si>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</si>
  <si>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</si>
  <si>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</si>
  <si>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</si>
  <si>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</si>
  <si>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</si>
  <si>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</si>
  <si>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</si>
  <si>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</si>
  <si>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</si>
  <si>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</si>
  <si>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</si>
  <si>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</si>
  <si>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</si>
  <si>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</si>
  <si>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</si>
  <si>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</si>
  <si>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</si>
  <si>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</si>
  <si>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</si>
  <si>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</si>
  <si>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</si>
  <si>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</si>
  <si>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</si>
  <si>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</si>
  <si>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</si>
  <si>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</si>
  <si>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</si>
  <si>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</si>
  <si>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</si>
  <si>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</si>
  <si>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</si>
  <si>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</si>
  <si>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</si>
  <si>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</si>
  <si>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</si>
  <si>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</si>
  <si>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</si>
  <si>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</si>
  <si>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</si>
  <si>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</si>
  <si>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</si>
  <si>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</si>
  <si>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</si>
  <si>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</si>
  <si>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</si>
  <si>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</si>
  <si>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</si>
  <si>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</si>
  <si>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</si>
  <si>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</si>
  <si>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</si>
  <si>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</si>
  <si>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</si>
  <si>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</si>
  <si>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</si>
  <si>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</si>
  <si>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</si>
  <si>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</si>
  <si>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</si>
  <si>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</si>
  <si>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</si>
  <si>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</si>
  <si>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</si>
  <si>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</si>
  <si>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</si>
  <si>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</si>
  <si>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</si>
  <si>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</si>
  <si>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</si>
  <si>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</si>
  <si>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</si>
  <si>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</si>
  <si>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</si>
  <si>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</si>
  <si>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</si>
  <si>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</si>
  <si>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</si>
  <si>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</si>
  <si>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</si>
  <si>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</si>
  <si>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</si>
  <si>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</si>
  <si>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</si>
  <si>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</si>
  <si>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</si>
  <si>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</si>
  <si>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</si>
  <si>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</si>
  <si>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</si>
  <si>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</si>
  <si>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</si>
  <si>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</si>
  <si>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</si>
  <si>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</si>
  <si>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</si>
  <si>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</si>
  <si>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</si>
  <si>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</si>
  <si>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</si>
  <si>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</si>
  <si>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</si>
  <si>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</si>
  <si>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</si>
  <si>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</si>
  <si>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</si>
  <si>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</si>
  <si>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</si>
  <si>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</si>
  <si>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</si>
  <si>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</si>
  <si>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</si>
  <si>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</si>
  <si>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</si>
  <si>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</si>
  <si>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</si>
  <si>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</si>
  <si>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</si>
  <si>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</si>
  <si>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</si>
  <si>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</si>
  <si>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</si>
  <si>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</si>
  <si>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</si>
  <si>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</si>
  <si>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</si>
  <si>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</si>
  <si>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</si>
  <si>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</si>
  <si>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</si>
  <si>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</si>
  <si>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</si>
  <si>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</si>
  <si>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</si>
  <si>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</si>
  <si>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</si>
  <si>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</si>
  <si>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</si>
  <si>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</si>
  <si>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</si>
  <si>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</si>
  <si>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</si>
  <si>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</si>
  <si>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</si>
  <si>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</si>
  <si>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</si>
  <si>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</si>
  <si>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</si>
  <si>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</si>
  <si>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</si>
  <si>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</si>
  <si>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</si>
  <si>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</si>
  <si>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</si>
  <si>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</si>
  <si>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</si>
  <si>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</si>
  <si>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</si>
  <si>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</si>
  <si>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</si>
  <si>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</si>
  <si>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</si>
  <si>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</si>
  <si>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</si>
  <si>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</si>
  <si>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</si>
  <si>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</si>
  <si>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</si>
  <si>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</si>
  <si>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</si>
  <si>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</si>
  <si>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</si>
  <si>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</si>
  <si>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</si>
  <si>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</si>
  <si>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</si>
  <si>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</si>
  <si>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</si>
  <si>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</si>
  <si>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</si>
  <si>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</si>
  <si>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</si>
  <si>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</si>
  <si>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</si>
  <si>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</si>
  <si>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</si>
  <si>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</si>
  <si>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</si>
  <si>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</si>
  <si>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</si>
  <si>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</si>
  <si>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</si>
  <si>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</si>
  <si>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</si>
  <si>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</si>
  <si>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</si>
  <si>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</si>
  <si>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</si>
  <si>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</si>
  <si>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</si>
  <si>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</si>
  <si>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</si>
  <si>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</si>
  <si>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</si>
  <si>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</si>
  <si>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</si>
  <si>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</si>
  <si>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</si>
  <si>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</si>
  <si>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</si>
  <si>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</si>
  <si>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</si>
  <si>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</si>
  <si>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</si>
  <si>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</si>
  <si>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</si>
  <si>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</si>
  <si>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</si>
  <si>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</si>
  <si>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</si>
  <si>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</si>
  <si>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</si>
  <si>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</si>
  <si>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</si>
  <si>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</si>
  <si>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</si>
  <si>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</si>
  <si>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</si>
  <si>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</si>
  <si>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</si>
  <si>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</si>
  <si>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</si>
  <si>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</si>
  <si>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</si>
  <si>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</si>
  <si>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</si>
  <si>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</si>
  <si>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</si>
  <si>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</si>
  <si>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</si>
  <si>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</si>
  <si>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</si>
  <si>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</si>
  <si>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</si>
  <si>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</si>
  <si>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</si>
  <si>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</si>
  <si>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</si>
  <si>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</si>
  <si>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</si>
  <si>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</si>
  <si>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</si>
  <si>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</si>
  <si>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</si>
  <si>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</si>
  <si>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</si>
  <si>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</si>
  <si>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</si>
  <si>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</si>
  <si>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</si>
  <si>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</si>
  <si>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</si>
  <si>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</si>
  <si>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</si>
  <si>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</si>
  <si>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</si>
  <si>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</si>
  <si>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</si>
  <si>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</si>
  <si>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</si>
  <si>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</si>
  <si>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</si>
  <si>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</si>
  <si>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</si>
  <si>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</si>
  <si>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</si>
  <si>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</si>
  <si>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</si>
  <si>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</si>
  <si>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</si>
  <si>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</si>
  <si>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</si>
  <si>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</si>
  <si>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</si>
  <si>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</si>
  <si>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</si>
  <si>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</si>
  <si>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</si>
  <si>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</si>
  <si>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</si>
  <si>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</si>
  <si>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</si>
  <si>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</si>
  <si>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</si>
  <si>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</si>
  <si>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</si>
  <si>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</si>
  <si>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</si>
  <si>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</si>
  <si>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</si>
  <si>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</si>
  <si>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</si>
  <si>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</si>
  <si>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</si>
  <si>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</si>
  <si>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</si>
  <si>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</si>
  <si>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</si>
  <si>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</si>
  <si>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</si>
  <si>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</si>
  <si>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</si>
  <si>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</si>
  <si>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</si>
  <si>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</si>
  <si>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</si>
  <si>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</si>
  <si>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</si>
  <si>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</si>
  <si>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</si>
  <si>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</si>
  <si>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</si>
  <si>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</si>
  <si>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</si>
  <si>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</si>
  <si>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</si>
  <si>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</si>
  <si>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</si>
  <si>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</si>
  <si>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</si>
  <si>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</si>
  <si>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</si>
  <si>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</si>
  <si>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</si>
  <si>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</si>
  <si>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</si>
  <si>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</si>
  <si>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</si>
  <si>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</si>
  <si>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</si>
  <si>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</si>
  <si>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</si>
  <si>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</si>
  <si>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</si>
  <si>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</si>
  <si>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</si>
  <si>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</si>
  <si>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</si>
  <si>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</si>
  <si>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</si>
  <si>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</si>
  <si>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</si>
  <si>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</si>
  <si>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</si>
  <si>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</si>
  <si>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</si>
  <si>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</si>
  <si>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</si>
  <si>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</si>
  <si>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</si>
  <si>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</si>
  <si>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</si>
  <si>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</si>
  <si>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</si>
  <si>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</si>
  <si>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</si>
  <si>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</si>
  <si>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</si>
  <si>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</si>
  <si>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</si>
  <si>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</si>
  <si>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</si>
  <si>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</si>
  <si>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</si>
  <si>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</si>
  <si>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</si>
  <si>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</si>
  <si>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</si>
  <si>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</si>
  <si>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</si>
  <si>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</si>
  <si>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</si>
  <si>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</si>
  <si>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</si>
  <si>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</si>
  <si>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</si>
  <si>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</si>
  <si>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</si>
  <si>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</si>
  <si>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</si>
  <si>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</si>
  <si>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</si>
  <si>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</si>
  <si>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</si>
  <si>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</si>
  <si>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</si>
  <si>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</si>
  <si>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</si>
  <si>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</si>
  <si>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</si>
  <si>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</si>
  <si>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</si>
  <si>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</si>
  <si>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</si>
  <si>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</si>
  <si>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</si>
  <si>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</si>
  <si>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</si>
  <si>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</si>
  <si>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</si>
  <si>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</si>
  <si>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</si>
  <si>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</si>
  <si>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</si>
  <si>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</si>
  <si>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</si>
  <si>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</si>
  <si>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</si>
  <si>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</si>
  <si>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</si>
  <si>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</si>
  <si>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</si>
  <si>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</si>
  <si>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</si>
  <si>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</si>
  <si>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</si>
  <si>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</si>
  <si>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</si>
  <si>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</si>
  <si>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</si>
  <si>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</si>
  <si>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</si>
  <si>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</si>
  <si>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</si>
  <si>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</si>
  <si>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</si>
  <si>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</si>
  <si>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</si>
  <si>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</si>
  <si>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</si>
  <si>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</si>
  <si>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</si>
  <si>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</si>
  <si>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</si>
  <si>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</si>
  <si>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</si>
  <si>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</si>
  <si>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</si>
  <si>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</si>
  <si>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</si>
  <si>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</si>
  <si>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</si>
  <si>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</si>
  <si>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</si>
  <si>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</si>
  <si>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</si>
  <si>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</si>
  <si>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</si>
  <si>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</si>
  <si>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</si>
  <si>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</si>
  <si>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</si>
  <si>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</si>
  <si>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</si>
  <si>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</si>
  <si>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</si>
  <si>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</si>
  <si>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</si>
  <si>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</si>
  <si>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</si>
  <si>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</si>
  <si>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</si>
  <si>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</si>
  <si>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</si>
  <si>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</si>
  <si>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</si>
  <si>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</si>
  <si>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</si>
  <si>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</si>
  <si>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</si>
  <si>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</si>
  <si>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</si>
  <si>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</si>
  <si>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</si>
  <si>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</si>
  <si>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</si>
  <si>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</si>
  <si>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</si>
  <si>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</si>
  <si>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</si>
  <si>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</si>
  <si>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</si>
  <si>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</si>
  <si>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</si>
  <si>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</si>
  <si>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</si>
  <si>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</si>
  <si>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</si>
  <si>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</si>
  <si>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</si>
  <si>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</si>
  <si>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</si>
  <si>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</si>
  <si>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</si>
  <si>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</si>
  <si>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</si>
  <si>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</si>
  <si>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</si>
  <si>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</si>
  <si>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</si>
  <si>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</si>
  <si>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</si>
  <si>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</si>
  <si>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</si>
  <si>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</si>
  <si>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</si>
  <si>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</si>
  <si>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</si>
  <si>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</si>
  <si>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</si>
  <si>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</si>
  <si>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</si>
  <si>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</si>
  <si>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</si>
  <si>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</si>
  <si>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</si>
  <si>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</si>
  <si>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</si>
  <si>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</si>
  <si>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</si>
  <si>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</si>
  <si>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</si>
  <si>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</si>
  <si>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</si>
  <si>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</si>
  <si>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</si>
  <si>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</si>
  <si>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</si>
  <si>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</si>
  <si>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</si>
  <si>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</si>
  <si>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</si>
  <si>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</si>
  <si>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</si>
  <si>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</si>
  <si>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</si>
  <si>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</si>
  <si>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</si>
  <si>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</si>
  <si>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</si>
  <si>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</si>
  <si>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</si>
  <si>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</si>
  <si>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</si>
  <si>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</si>
  <si>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</si>
  <si>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</si>
  <si>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</si>
  <si>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</si>
  <si>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</si>
  <si>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</si>
  <si>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</si>
  <si>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</si>
  <si>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</si>
  <si>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</si>
  <si>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</si>
  <si>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</si>
  <si>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</si>
  <si>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</si>
  <si>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</si>
  <si>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</si>
  <si>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</si>
  <si>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</si>
  <si>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</si>
  <si>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</si>
  <si>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</si>
  <si>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</si>
  <si>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</si>
  <si>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</si>
  <si>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</si>
  <si>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</si>
  <si>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</si>
  <si>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</si>
  <si>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</si>
  <si>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</si>
  <si>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</si>
  <si>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</si>
  <si>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</si>
  <si>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</si>
  <si>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</si>
  <si>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</si>
  <si>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</si>
  <si>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</si>
  <si>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</si>
  <si>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</si>
  <si>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</si>
  <si>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</si>
  <si>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</si>
  <si>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</si>
  <si>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</si>
  <si>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</si>
  <si>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</si>
  <si>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</si>
  <si>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</si>
  <si>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</si>
  <si>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</si>
  <si>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</si>
  <si>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</si>
  <si>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</si>
  <si>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</si>
  <si>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</si>
  <si>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</si>
  <si>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</si>
  <si>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</si>
  <si>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</si>
  <si>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</si>
  <si>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</si>
  <si>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</si>
  <si>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</si>
  <si>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</si>
  <si>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</si>
  <si>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</si>
  <si>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</si>
  <si>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</si>
  <si>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</si>
  <si>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</si>
  <si>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</si>
  <si>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</si>
  <si>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</si>
  <si>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</si>
  <si>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</si>
  <si>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</si>
  <si>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</si>
  <si>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</si>
  <si>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</si>
  <si>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</si>
  <si>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</si>
  <si>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</si>
  <si>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</si>
  <si>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</si>
  <si>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</si>
  <si>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</si>
  <si>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</si>
  <si>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</si>
  <si>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</si>
  <si>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</si>
  <si>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</si>
  <si>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</si>
  <si>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</si>
  <si>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</si>
  <si>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</si>
  <si>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</si>
  <si>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</si>
  <si>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</si>
  <si>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</si>
  <si>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</si>
  <si>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</si>
  <si>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</si>
  <si>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</si>
  <si>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</si>
  <si>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</si>
  <si>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</si>
  <si>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</si>
  <si>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</si>
  <si>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</si>
  <si>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</si>
  <si>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</si>
  <si>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</si>
  <si>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</si>
  <si>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</si>
  <si>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</si>
  <si>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</si>
  <si>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</si>
  <si>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</si>
  <si>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</si>
  <si>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</si>
  <si>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</si>
  <si>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</si>
  <si>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</si>
  <si>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</si>
  <si>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</si>
  <si>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</si>
  <si>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</si>
  <si>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</si>
  <si>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</si>
  <si>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</si>
  <si>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</si>
  <si>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</si>
  <si>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</si>
  <si>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</si>
  <si>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</si>
  <si>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</si>
  <si>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</si>
  <si>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</si>
  <si>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</si>
  <si>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</si>
  <si>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</si>
  <si>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</si>
  <si>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</si>
  <si>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</si>
  <si>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</si>
  <si>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</si>
  <si>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</si>
  <si>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</si>
  <si>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</si>
  <si>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</si>
  <si>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</si>
  <si>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</si>
  <si>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</si>
  <si>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</si>
  <si>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</si>
  <si>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</si>
  <si>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</si>
  <si>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</si>
  <si>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</si>
  <si>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</si>
  <si>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</si>
  <si>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</si>
  <si>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</si>
  <si>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</si>
  <si>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</si>
  <si>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</si>
  <si>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</si>
  <si>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</si>
  <si>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</si>
  <si>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</si>
  <si>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</si>
  <si>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</si>
  <si>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</si>
  <si>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</si>
  <si>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</si>
  <si>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</si>
  <si>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</si>
  <si>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</si>
  <si>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</si>
  <si>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</si>
  <si>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</si>
  <si>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</si>
  <si>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</si>
  <si>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</si>
  <si>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</si>
  <si>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</si>
  <si>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</si>
  <si>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</si>
  <si>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</si>
  <si>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</si>
  <si>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</si>
  <si>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</si>
  <si>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</si>
  <si>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</si>
  <si>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</si>
  <si>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</si>
  <si>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</si>
  <si>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</si>
  <si>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</si>
  <si>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</si>
  <si>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</si>
  <si>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</si>
  <si>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</si>
  <si>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</si>
  <si>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</si>
  <si>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</si>
  <si>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</si>
  <si>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</si>
  <si>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</si>
  <si>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</si>
  <si>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</si>
  <si>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</si>
  <si>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</si>
  <si>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</si>
  <si>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</si>
  <si>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</si>
  <si>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</si>
  <si>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</si>
  <si>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</si>
  <si>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</si>
  <si>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</si>
  <si>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</si>
  <si>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</si>
  <si>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</si>
  <si>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</si>
  <si>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</si>
  <si>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</si>
  <si>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</si>
  <si>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</si>
  <si>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</si>
  <si>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</si>
  <si>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</si>
  <si>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</si>
  <si>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</si>
  <si>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</si>
  <si>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</si>
  <si>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</si>
  <si>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</si>
  <si>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</si>
  <si>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</si>
  <si>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</si>
  <si>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</si>
  <si>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</si>
  <si>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</si>
  <si>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</si>
  <si>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</si>
  <si>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</si>
  <si>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</si>
  <si>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</si>
  <si>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</si>
  <si>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</si>
  <si>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</si>
  <si>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</si>
  <si>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</si>
  <si>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</si>
  <si>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</si>
  <si>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</si>
  <si>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</si>
  <si>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</si>
  <si>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</si>
  <si>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</si>
  <si>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</si>
  <si>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</si>
  <si>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</si>
  <si>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</si>
  <si>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</si>
  <si>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</si>
  <si>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</si>
  <si>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</si>
  <si>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</si>
  <si>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</si>
  <si>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</si>
  <si>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</si>
  <si>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</si>
  <si>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</si>
  <si>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</si>
  <si>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</si>
  <si>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</si>
  <si>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</si>
  <si>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</si>
  <si>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</si>
  <si>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</si>
  <si>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</si>
  <si>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</si>
  <si>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</si>
  <si>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</si>
  <si>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</si>
  <si>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</si>
  <si>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</si>
  <si>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</si>
  <si>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</si>
  <si>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</si>
  <si>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</si>
  <si>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</si>
  <si>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</si>
  <si>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</si>
  <si>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</si>
  <si>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</si>
  <si>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</si>
  <si>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</si>
  <si>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</si>
  <si>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</si>
  <si>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</si>
  <si>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</si>
  <si>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</si>
  <si>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</si>
  <si>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</si>
  <si>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</si>
  <si>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</si>
  <si>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</si>
  <si>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</si>
  <si>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</si>
  <si>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</si>
  <si>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</si>
  <si>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</si>
  <si>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</si>
  <si>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</si>
  <si>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</si>
  <si>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</si>
  <si>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</si>
  <si>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</si>
  <si>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</si>
  <si>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</si>
  <si>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</si>
  <si>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</si>
  <si>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</si>
  <si>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</si>
  <si>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</si>
  <si>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</si>
  <si>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</si>
  <si>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</si>
  <si>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</si>
  <si>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</si>
  <si>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</si>
  <si>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</si>
  <si>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</si>
  <si>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</si>
  <si>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</si>
  <si>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</si>
  <si>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</si>
  <si>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</si>
  <si>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</si>
  <si>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</si>
  <si>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</si>
  <si>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</si>
  <si>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</si>
  <si>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</si>
  <si>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</si>
  <si>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</si>
  <si>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</si>
  <si>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</si>
  <si>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</si>
  <si>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</si>
  <si>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</si>
  <si>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</si>
  <si>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</si>
  <si>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</si>
  <si>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</si>
  <si>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</si>
  <si>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</si>
  <si>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</si>
  <si>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</si>
  <si>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</si>
  <si>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</si>
  <si>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</si>
  <si>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</si>
  <si>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</si>
  <si>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</si>
  <si>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</si>
  <si>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</si>
  <si>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</si>
  <si>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</si>
  <si>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</si>
  <si>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</si>
  <si>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</si>
  <si>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</si>
  <si>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</si>
  <si>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</si>
  <si>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</si>
  <si>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</si>
  <si>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</si>
  <si>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</si>
  <si>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</si>
  <si>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</si>
  <si>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</si>
  <si>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</si>
  <si>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</si>
  <si>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</si>
  <si>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</si>
  <si>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</si>
  <si>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</si>
  <si>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</si>
  <si>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</si>
  <si>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</si>
  <si>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</si>
  <si>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</si>
  <si>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</si>
  <si>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</si>
  <si>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</si>
  <si>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</si>
  <si>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</si>
  <si>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</si>
  <si>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</si>
  <si>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</si>
  <si>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</si>
  <si>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</si>
  <si>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</si>
  <si>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</si>
  <si>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</si>
  <si>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</si>
  <si>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</si>
  <si>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</si>
  <si>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</si>
  <si>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</si>
  <si>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</si>
  <si>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</si>
  <si>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</si>
  <si>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</si>
  <si>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</si>
  <si>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</si>
  <si>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</si>
  <si>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</si>
  <si>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</si>
  <si>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</si>
  <si>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</si>
  <si>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</si>
  <si>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</si>
  <si>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</si>
  <si>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</si>
  <si>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</si>
  <si>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</si>
  <si>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</si>
  <si>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</si>
  <si>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</si>
  <si>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</si>
  <si>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</si>
  <si>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</si>
  <si>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</si>
  <si>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</si>
  <si>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</si>
  <si>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</si>
  <si>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</si>
  <si>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</si>
  <si>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</si>
  <si>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</si>
  <si>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</si>
  <si>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</si>
  <si>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</si>
  <si>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</si>
  <si>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</si>
  <si>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</si>
  <si>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</si>
  <si>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</si>
  <si>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</si>
  <si>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</si>
  <si>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</si>
  <si>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</si>
  <si>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</si>
  <si>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</si>
  <si>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</si>
  <si>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</si>
  <si>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</si>
  <si>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</si>
  <si>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</si>
  <si>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</si>
  <si>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</si>
  <si>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</si>
  <si>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</si>
  <si>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</si>
  <si>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</si>
  <si>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</si>
  <si>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</si>
  <si>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</si>
  <si>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</si>
  <si>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</si>
  <si>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</si>
  <si>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</si>
  <si>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</si>
  <si>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</si>
  <si>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</si>
  <si>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</si>
  <si>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</si>
  <si>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</si>
  <si>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</si>
  <si>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</si>
  <si>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</si>
  <si>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</si>
  <si>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</si>
  <si>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</si>
  <si>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</si>
  <si>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</si>
  <si>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</si>
  <si>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</si>
  <si>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</si>
  <si>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</si>
  <si>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</si>
  <si>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</si>
  <si>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</si>
  <si>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</si>
  <si>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</si>
  <si>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</si>
  <si>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</si>
  <si>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</si>
  <si>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</si>
  <si>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</si>
  <si>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</si>
  <si>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</si>
  <si>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</si>
  <si>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</si>
  <si>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</si>
  <si>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</si>
  <si>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</si>
  <si>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</si>
  <si>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</si>
  <si>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</si>
  <si>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</si>
  <si>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</si>
  <si>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</si>
  <si>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</si>
  <si>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</si>
  <si>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</si>
  <si>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</si>
  <si>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</si>
  <si>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</si>
  <si>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</si>
  <si>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</si>
  <si>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</si>
  <si>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</si>
  <si>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</si>
  <si>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</si>
  <si>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</si>
  <si>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</si>
  <si>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</si>
  <si>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</si>
  <si>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</si>
  <si>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</si>
  <si>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</si>
  <si>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</si>
  <si>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</si>
  <si>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</si>
  <si>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</si>
  <si>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</si>
  <si>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</si>
  <si>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</si>
  <si>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</si>
  <si>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</si>
  <si>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</si>
  <si>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</si>
  <si>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</si>
  <si>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</si>
  <si>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</si>
  <si>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</si>
  <si>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</si>
  <si>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</si>
  <si>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</si>
  <si>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</si>
  <si>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</si>
  <si>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</si>
  <si>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</si>
  <si>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</si>
  <si>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</si>
  <si>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</si>
  <si>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</si>
  <si>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</si>
  <si>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</si>
  <si>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</si>
  <si>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</si>
  <si>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</si>
  <si>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</si>
  <si>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</si>
  <si>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</si>
  <si>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</si>
  <si>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</si>
  <si>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</si>
  <si>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</si>
  <si>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</si>
  <si>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</si>
  <si>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</si>
  <si>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</si>
  <si>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</si>
  <si>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</si>
  <si>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</si>
  <si>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</si>
  <si>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</si>
  <si>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</si>
  <si>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</si>
  <si>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</si>
  <si>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</si>
  <si>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</si>
  <si>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</si>
  <si>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</si>
  <si>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</si>
  <si>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</si>
  <si>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</si>
  <si>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</si>
  <si>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</si>
  <si>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</si>
  <si>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</si>
  <si>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</si>
  <si>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</si>
  <si>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</si>
  <si>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</si>
  <si>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</si>
  <si>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</si>
  <si>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</si>
  <si>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</si>
  <si>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</si>
  <si>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</si>
  <si>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</si>
  <si>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</si>
  <si>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</si>
  <si>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</si>
  <si>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</si>
  <si>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</si>
  <si>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</si>
  <si>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</si>
  <si>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</si>
  <si>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</si>
  <si>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</si>
  <si>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</si>
  <si>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</si>
  <si>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</si>
  <si>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</si>
  <si>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</si>
  <si>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</si>
  <si>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</si>
  <si>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</si>
  <si>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</si>
  <si>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</si>
  <si>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</si>
  <si>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</si>
  <si>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</si>
  <si>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</si>
  <si>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</si>
  <si>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</si>
  <si>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</si>
  <si>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</si>
  <si>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</si>
  <si>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</si>
  <si>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</si>
  <si>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</si>
  <si>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</si>
  <si>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</si>
  <si>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</si>
  <si>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</si>
  <si>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</si>
  <si>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</si>
  <si>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</si>
  <si>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</si>
  <si>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</si>
  <si>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</si>
  <si>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</si>
  <si>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</si>
  <si>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</si>
  <si>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</si>
  <si>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</si>
  <si>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</si>
  <si>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</si>
  <si>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</si>
  <si>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</si>
  <si>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</si>
  <si>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</si>
  <si>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</si>
  <si>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</si>
  <si>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</si>
  <si>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</si>
  <si>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</si>
  <si>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</si>
  <si>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</si>
  <si>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</si>
  <si>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</si>
  <si>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</si>
  <si>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</si>
  <si>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</si>
  <si>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</si>
  <si>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</si>
  <si>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</si>
  <si>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</si>
  <si>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</si>
  <si>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</si>
  <si>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</si>
  <si>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</si>
  <si>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</si>
  <si>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</si>
  <si>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</si>
  <si>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</si>
  <si>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</si>
  <si>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</si>
  <si>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</si>
  <si>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</si>
  <si>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</si>
  <si>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</si>
  <si>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</si>
  <si>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</si>
  <si>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</si>
  <si>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</si>
  <si>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</si>
  <si>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</si>
  <si>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</si>
  <si>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</si>
  <si>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</si>
  <si>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</si>
  <si>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</si>
  <si>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</si>
  <si>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</si>
  <si>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</si>
  <si>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</si>
  <si>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</si>
  <si>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</si>
  <si>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</si>
  <si>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</si>
  <si>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</si>
  <si>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</si>
  <si>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</si>
  <si>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</si>
  <si>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</si>
  <si>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</si>
  <si>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</si>
  <si>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</si>
  <si>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</si>
  <si>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</si>
  <si>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</si>
  <si>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</si>
  <si>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</si>
  <si>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</si>
  <si>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</si>
  <si>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</si>
  <si>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</si>
  <si>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</si>
  <si>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</si>
  <si>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</si>
  <si>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</si>
  <si>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</si>
  <si>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</si>
  <si>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</si>
  <si>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</si>
  <si>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</si>
  <si>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</si>
  <si>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</si>
  <si>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</si>
  <si>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</si>
  <si>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</si>
  <si>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</si>
  <si>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</si>
  <si>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</si>
  <si>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</si>
  <si>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</si>
  <si>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</si>
  <si>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</si>
  <si>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</si>
  <si>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</si>
  <si>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</si>
  <si>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</si>
  <si>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</si>
  <si>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</si>
  <si>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</si>
  <si>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</si>
  <si>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</si>
  <si>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</si>
  <si>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</si>
  <si>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</si>
  <si>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</si>
  <si>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</si>
  <si>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</si>
  <si>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</si>
  <si>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</si>
  <si>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</si>
  <si>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</si>
  <si>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</si>
  <si>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</si>
  <si>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</si>
  <si>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</si>
  <si>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</si>
  <si>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</si>
  <si>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</si>
  <si>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</si>
  <si>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</si>
  <si>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</si>
  <si>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</si>
  <si>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</si>
  <si>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</si>
  <si>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</si>
  <si>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</si>
  <si>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</si>
  <si>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</si>
  <si>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</si>
  <si>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</si>
  <si>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</si>
  <si>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</si>
  <si>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</si>
  <si>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</si>
  <si>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</si>
  <si>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</si>
  <si>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</si>
  <si>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</si>
  <si>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</si>
  <si>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</si>
  <si>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</si>
  <si>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</si>
  <si>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</si>
  <si>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</si>
  <si>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</si>
  <si>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</si>
  <si>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</si>
  <si>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</si>
  <si>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</si>
  <si>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</si>
  <si>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</si>
  <si>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</si>
  <si>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</si>
  <si>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</si>
  <si>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</si>
  <si>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</si>
  <si>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</si>
  <si>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</si>
  <si>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</si>
  <si>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</si>
  <si>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</si>
  <si>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</si>
  <si>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</si>
  <si>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</si>
  <si>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</si>
  <si>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</si>
  <si>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</si>
  <si>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</si>
  <si>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</si>
  <si>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</si>
  <si>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</si>
  <si>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</si>
  <si>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</si>
  <si>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</si>
  <si>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</si>
  <si>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</si>
  <si>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</si>
  <si>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</si>
  <si>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</si>
  <si>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</si>
  <si>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</si>
  <si>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</si>
  <si>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</si>
  <si>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</si>
  <si>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</si>
  <si>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</si>
  <si>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</si>
  <si>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</si>
  <si>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</si>
  <si>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</si>
  <si>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</si>
  <si>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</si>
  <si>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</si>
  <si>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</si>
  <si>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</si>
  <si>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</si>
  <si>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</si>
  <si>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</si>
  <si>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</si>
  <si>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</si>
  <si>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</si>
  <si>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</si>
  <si>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</si>
  <si>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</si>
  <si>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</si>
  <si>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</si>
  <si>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</si>
  <si>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</si>
  <si>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</si>
  <si>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</si>
  <si>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</si>
  <si>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</si>
  <si>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</si>
  <si>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</si>
  <si>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</si>
  <si>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</si>
  <si>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</si>
  <si>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</si>
  <si>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</si>
  <si>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</si>
  <si>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</si>
  <si>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</si>
  <si>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</si>
  <si>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</si>
  <si>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</si>
  <si>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</si>
  <si>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</si>
  <si>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</si>
  <si>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</si>
  <si>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</si>
  <si>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</si>
  <si>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</si>
  <si>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</si>
  <si>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</si>
  <si>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</si>
  <si>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</si>
  <si>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</si>
  <si>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</si>
  <si>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</si>
  <si>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</si>
  <si>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</si>
  <si>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</si>
  <si>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</si>
  <si>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</si>
  <si>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</si>
  <si>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</si>
  <si>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</si>
  <si>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</si>
  <si>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</si>
  <si>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</si>
  <si>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</si>
  <si>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</si>
  <si>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</si>
  <si>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</si>
  <si>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</si>
  <si>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</si>
  <si>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</si>
  <si>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</si>
  <si>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</si>
  <si>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</si>
  <si>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</si>
  <si>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</si>
  <si>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</si>
  <si>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</si>
  <si>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</si>
  <si>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</si>
  <si>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</si>
  <si>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</si>
  <si>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</si>
  <si>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</si>
  <si>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</si>
  <si>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</si>
  <si>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</si>
  <si>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</si>
  <si>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</si>
  <si>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</si>
  <si>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</si>
  <si>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</si>
  <si>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</si>
  <si>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</si>
  <si>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</si>
  <si>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</si>
  <si>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</si>
  <si>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</si>
  <si>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</si>
  <si>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</si>
  <si>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</si>
  <si>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</si>
  <si>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</si>
  <si>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</si>
  <si>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</si>
  <si>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</si>
  <si>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</si>
  <si>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</si>
  <si>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</si>
  <si>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</si>
  <si>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</si>
  <si>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</si>
  <si>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</si>
  <si>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</si>
  <si>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</si>
  <si>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</si>
  <si>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</si>
  <si>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</si>
  <si>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</si>
  <si>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</si>
  <si>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</si>
  <si>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</si>
  <si>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</si>
  <si>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</si>
  <si>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</si>
  <si>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</si>
  <si>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</si>
  <si>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</si>
  <si>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</si>
  <si>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</si>
  <si>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</si>
  <si>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</si>
  <si>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</si>
  <si>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</si>
  <si>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</si>
  <si>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</si>
  <si>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</si>
  <si>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</si>
  <si>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</si>
  <si>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</si>
  <si>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</si>
  <si>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</si>
  <si>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</si>
  <si>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</si>
  <si>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</si>
  <si>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</si>
  <si>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</si>
  <si>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</si>
  <si>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</si>
  <si>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</si>
  <si>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</si>
  <si>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</si>
  <si>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</si>
  <si>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</si>
  <si>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</si>
  <si>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</si>
  <si>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</si>
  <si>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</si>
  <si>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</si>
  <si>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</si>
  <si>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</si>
  <si>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</si>
  <si>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</si>
  <si>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</si>
  <si>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</si>
  <si>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</si>
  <si>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</si>
  <si>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</si>
  <si>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</si>
  <si>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</si>
  <si>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</si>
  <si>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</si>
  <si>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</si>
  <si>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</si>
  <si>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</si>
  <si>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</si>
  <si>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</si>
  <si>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</si>
  <si>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</si>
  <si>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</si>
  <si>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</si>
  <si>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</si>
  <si>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</si>
  <si>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</si>
  <si>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</si>
  <si>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</si>
  <si>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</si>
  <si>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</si>
  <si>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</si>
  <si>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</si>
  <si>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</si>
  <si>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</si>
  <si>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</si>
  <si>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</si>
  <si>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</si>
  <si>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</si>
  <si>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</si>
  <si>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</si>
  <si>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</si>
  <si>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</si>
  <si>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</si>
  <si>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</si>
  <si>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</si>
  <si>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</si>
  <si>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</si>
  <si>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</si>
  <si>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</si>
  <si>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</si>
  <si>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</si>
  <si>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</si>
  <si>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</si>
  <si>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</si>
  <si>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</si>
  <si>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</si>
  <si>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</si>
  <si>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</si>
  <si>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</si>
  <si>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</si>
  <si>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</si>
  <si>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</si>
  <si>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</si>
  <si>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</si>
  <si>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</si>
  <si>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</si>
  <si>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</si>
  <si>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</si>
  <si>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</si>
  <si>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</si>
  <si>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</si>
  <si>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</si>
  <si>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</si>
  <si>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</si>
  <si>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</si>
  <si>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</si>
  <si>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</si>
  <si>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</si>
  <si>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</si>
  <si>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</si>
  <si>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</si>
  <si>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</si>
  <si>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</si>
  <si>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</si>
  <si>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</si>
  <si>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</si>
  <si>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</si>
  <si>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</si>
  <si>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</si>
  <si>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</si>
  <si>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</si>
  <si>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</si>
  <si>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</si>
  <si>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</si>
  <si>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</si>
  <si>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</si>
  <si>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</si>
  <si>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</si>
  <si>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</si>
  <si>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</si>
  <si>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</si>
  <si>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</si>
  <si>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</si>
  <si>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</si>
  <si>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</si>
  <si>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</si>
  <si>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</si>
  <si>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</si>
  <si>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</si>
  <si>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</si>
  <si>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</si>
  <si>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</si>
  <si>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</si>
  <si>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</si>
  <si>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</si>
  <si>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</si>
  <si>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</si>
  <si>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</si>
  <si>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</si>
  <si>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</si>
  <si>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</si>
  <si>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</si>
  <si>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</si>
  <si>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</si>
  <si>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</si>
  <si>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</si>
  <si>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</si>
  <si>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</si>
  <si>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</si>
  <si>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</si>
  <si>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</si>
  <si>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</si>
  <si>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</si>
  <si>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</si>
  <si>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</si>
  <si>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</si>
  <si>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</si>
  <si>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</si>
  <si>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</si>
  <si>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</si>
  <si>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</si>
  <si>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</si>
  <si>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</si>
  <si>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</si>
  <si>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</si>
  <si>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</si>
  <si>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</si>
  <si>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</si>
  <si>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</si>
  <si>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</si>
  <si>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</si>
  <si>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</si>
  <si>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</si>
  <si>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</si>
  <si>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</si>
  <si>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</si>
  <si>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</si>
  <si>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</si>
  <si>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</si>
  <si>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</si>
  <si>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</si>
  <si>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</si>
  <si>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</si>
  <si>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</si>
  <si>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</si>
  <si>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</si>
  <si>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</si>
  <si>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</si>
  <si>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</si>
  <si>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</si>
  <si>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</si>
  <si>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</si>
  <si>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</si>
  <si>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</si>
  <si>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</si>
  <si>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</si>
  <si>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</si>
  <si>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</si>
  <si>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</si>
  <si>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</si>
  <si>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</si>
  <si>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</si>
  <si>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</si>
  <si>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</si>
  <si>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</si>
  <si>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</si>
  <si>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</si>
  <si>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</si>
  <si>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</si>
  <si>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</si>
  <si>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</si>
  <si>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</si>
  <si>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</si>
  <si>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</si>
  <si>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</si>
  <si>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</si>
  <si>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</si>
  <si>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</si>
  <si>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</si>
  <si>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</si>
  <si>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</si>
  <si>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</si>
  <si>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</si>
  <si>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</si>
  <si>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</si>
  <si>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</si>
  <si>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</si>
  <si>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</si>
  <si>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</si>
  <si>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</si>
  <si>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</si>
  <si>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</si>
  <si>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</si>
  <si>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</si>
  <si>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</si>
  <si>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</si>
  <si>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</si>
  <si>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</si>
  <si>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</si>
  <si>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</si>
  <si>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</si>
  <si>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</si>
  <si>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</si>
  <si>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</si>
  <si>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</si>
  <si>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</si>
  <si>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</si>
  <si>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</si>
  <si>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</si>
  <si>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</si>
  <si>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</si>
  <si>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</si>
  <si>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</si>
  <si>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</si>
  <si>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</si>
  <si>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</si>
  <si>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</si>
  <si>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</si>
  <si>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</si>
  <si>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</si>
  <si>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</si>
  <si>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</si>
  <si>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</si>
  <si>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</si>
  <si>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</si>
  <si>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</si>
  <si>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</si>
  <si>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</si>
  <si>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</si>
  <si>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</si>
  <si>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</si>
  <si>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</si>
  <si>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</si>
  <si>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</si>
  <si>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</si>
  <si>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</si>
  <si>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</si>
  <si>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</si>
  <si>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</si>
  <si>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</si>
  <si>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</si>
  <si>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</si>
  <si>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</si>
  <si>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</si>
  <si>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</si>
  <si>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</si>
  <si>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</si>
  <si>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</si>
  <si>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</si>
  <si>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</si>
  <si>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</si>
  <si>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</si>
  <si>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</si>
  <si>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</si>
  <si>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</si>
  <si>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</si>
  <si>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</si>
  <si>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</si>
  <si>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</si>
  <si>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</si>
  <si>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</si>
  <si>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</si>
  <si>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</si>
  <si>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</si>
  <si>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</si>
  <si>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</si>
  <si>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</si>
  <si>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</si>
  <si>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</si>
  <si>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</si>
  <si>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</si>
  <si>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</si>
  <si>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</si>
  <si>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</si>
  <si>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</si>
  <si>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</si>
  <si>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</si>
  <si>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</si>
  <si>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</si>
  <si>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</si>
  <si>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</si>
  <si>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</si>
  <si>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</si>
  <si>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</si>
  <si>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</si>
  <si>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</si>
  <si>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</si>
  <si>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</si>
  <si>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</si>
  <si>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</si>
  <si>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</si>
  <si>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</si>
  <si>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</si>
  <si>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</si>
  <si>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</si>
  <si>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</si>
  <si>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</si>
  <si>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</si>
  <si>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</si>
  <si>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</si>
  <si>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</si>
  <si>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</si>
  <si>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</si>
  <si>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</si>
  <si>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</si>
  <si>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</si>
  <si>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</si>
  <si>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</si>
  <si>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</si>
  <si>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</si>
  <si>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</si>
  <si>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</si>
  <si>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</si>
  <si>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</si>
  <si>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</si>
  <si>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</si>
  <si>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</si>
  <si>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</si>
  <si>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</si>
  <si>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</si>
  <si>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</si>
  <si>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</si>
  <si>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</si>
  <si>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</si>
  <si>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</si>
  <si>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</si>
  <si>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</si>
  <si>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</si>
  <si>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</si>
  <si>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</si>
  <si>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</si>
  <si>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</si>
  <si>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</si>
  <si>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</si>
  <si>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</si>
  <si>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</si>
  <si>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</si>
  <si>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</si>
  <si>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</si>
  <si>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</si>
  <si>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</si>
  <si>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</si>
  <si>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</si>
  <si>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</si>
  <si>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</si>
  <si>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</si>
  <si>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</si>
  <si>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</si>
  <si>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</si>
  <si>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</si>
  <si>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</si>
  <si>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</si>
  <si>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</si>
  <si>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</si>
  <si>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</si>
  <si>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</si>
  <si>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</si>
  <si>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</si>
  <si>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</si>
  <si>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</si>
  <si>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</si>
  <si>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</si>
  <si>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</si>
  <si>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</si>
  <si>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</si>
  <si>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</si>
  <si>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</si>
  <si>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</si>
  <si>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</si>
  <si>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</si>
  <si>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</si>
  <si>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</si>
  <si>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</si>
  <si>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</si>
  <si>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</si>
  <si>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</si>
  <si>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</si>
  <si>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</si>
  <si>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</si>
  <si>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</si>
  <si>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</si>
  <si>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</si>
  <si>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</si>
  <si>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</si>
  <si>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</si>
  <si>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</si>
  <si>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</si>
  <si>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</si>
  <si>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</si>
  <si>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</si>
  <si>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</si>
  <si>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</si>
  <si>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</si>
  <si>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</si>
  <si>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</si>
  <si>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</si>
  <si>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</si>
  <si>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</si>
  <si>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</si>
  <si>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</si>
  <si>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</si>
  <si>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</si>
  <si>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</si>
  <si>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</si>
  <si>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</si>
  <si>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</si>
  <si>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</si>
  <si>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</si>
  <si>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</si>
  <si>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</si>
  <si>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</si>
  <si>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</si>
  <si>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</si>
  <si>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</si>
  <si>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</si>
  <si>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</si>
  <si>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</si>
  <si>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</si>
  <si>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</si>
  <si>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</si>
  <si>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</si>
  <si>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</si>
  <si>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</si>
  <si>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</si>
  <si>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</si>
  <si>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</si>
  <si>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</si>
  <si>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</si>
  <si>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</si>
  <si>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</si>
  <si>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</si>
  <si>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</si>
  <si>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</si>
  <si>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</si>
  <si>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</si>
  <si>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</si>
  <si>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</si>
  <si>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</si>
  <si>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</si>
  <si>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</si>
  <si>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</si>
  <si>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</si>
  <si>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</si>
  <si>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</si>
  <si>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</si>
  <si>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</si>
  <si>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</si>
  <si>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</si>
  <si>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</si>
  <si>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</si>
  <si>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</si>
  <si>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</si>
  <si>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</si>
  <si>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</si>
  <si>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</si>
  <si>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</si>
  <si>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</si>
  <si>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</si>
  <si>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</si>
  <si>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</si>
  <si>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</si>
  <si>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</si>
  <si>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</si>
  <si>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</si>
  <si>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</si>
  <si>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</si>
  <si>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</si>
  <si>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</si>
  <si>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</si>
  <si>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</si>
  <si>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</si>
  <si>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</si>
  <si>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</si>
  <si>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</si>
  <si>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</si>
  <si>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</si>
  <si>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</si>
  <si>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</si>
  <si>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</si>
  <si>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</si>
  <si>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</si>
  <si>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</si>
  <si>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</si>
  <si>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</si>
  <si>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</si>
  <si>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</si>
  <si>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</si>
  <si>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</si>
  <si>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</si>
  <si>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</si>
  <si>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</si>
  <si>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</si>
  <si>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</si>
  <si>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</si>
  <si>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</si>
  <si>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</si>
  <si>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</si>
  <si>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</si>
  <si>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</si>
  <si>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</si>
  <si>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</si>
  <si>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</si>
  <si>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</si>
  <si>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</si>
  <si>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</si>
  <si>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</si>
  <si>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</si>
  <si>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</si>
  <si>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</si>
  <si>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</si>
  <si>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</si>
  <si>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</si>
  <si>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</si>
  <si>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</si>
  <si>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</si>
  <si>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</si>
  <si>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</si>
  <si>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</si>
  <si>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</si>
  <si>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</si>
  <si>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</si>
  <si>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</si>
  <si>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</si>
  <si>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</si>
  <si>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</si>
  <si>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</si>
  <si>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</si>
  <si>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</si>
  <si>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</si>
  <si>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</si>
  <si>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</si>
  <si>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</si>
  <si>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</si>
  <si>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</si>
  <si>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</si>
  <si>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</si>
  <si>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</si>
  <si>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</si>
  <si>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</si>
  <si>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</si>
  <si>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</si>
  <si>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</si>
  <si>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</si>
  <si>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</si>
  <si>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</si>
  <si>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</si>
  <si>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</si>
  <si>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</si>
  <si>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</si>
  <si>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</si>
  <si>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</si>
  <si>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</si>
  <si>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</si>
  <si>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</si>
  <si>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</si>
  <si>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</si>
  <si>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</si>
  <si>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</si>
  <si>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</si>
  <si>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</si>
  <si>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</si>
  <si>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</si>
  <si>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</si>
  <si>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</si>
  <si>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</si>
  <si>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</si>
  <si>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</si>
  <si>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</si>
  <si>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</si>
  <si>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</si>
  <si>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</si>
  <si>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</si>
  <si>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</si>
  <si>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</si>
  <si>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</si>
  <si>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</si>
  <si>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</si>
  <si>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</si>
  <si>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</si>
  <si>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</si>
  <si>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</si>
  <si>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</si>
  <si>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</si>
  <si>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</si>
  <si>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</si>
  <si>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</si>
  <si>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</si>
  <si>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</si>
  <si>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</si>
  <si>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</si>
  <si>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</si>
  <si>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</si>
  <si>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</si>
  <si>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</si>
  <si>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</si>
  <si>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</si>
  <si>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</si>
  <si>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</si>
  <si>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</si>
  <si>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</si>
  <si>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</si>
  <si>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</si>
  <si>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</si>
  <si>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</si>
  <si>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</si>
  <si>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</si>
  <si>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</si>
  <si>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</si>
  <si>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</si>
  <si>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</si>
  <si>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</si>
  <si>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</si>
  <si>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</si>
  <si>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</si>
  <si>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</si>
  <si>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</si>
  <si>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</si>
  <si>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</si>
  <si>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</si>
  <si>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</si>
  <si>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</si>
  <si>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</si>
  <si>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</si>
  <si>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</si>
  <si>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</si>
  <si>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</si>
  <si>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</si>
  <si>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</si>
  <si>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</si>
  <si>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</si>
  <si>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</si>
  <si>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</si>
  <si>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</si>
  <si>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</si>
  <si>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</si>
  <si>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</si>
  <si>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</si>
  <si>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</si>
  <si>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</si>
  <si>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</si>
  <si>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</si>
  <si>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</si>
  <si>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</si>
  <si>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</si>
  <si>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</si>
  <si>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</si>
  <si>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</si>
  <si>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</si>
  <si>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</si>
  <si>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</si>
  <si>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</si>
  <si>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</si>
  <si>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</si>
  <si>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</si>
  <si>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</si>
  <si>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</si>
  <si>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</si>
  <si>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</si>
  <si>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</si>
  <si>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</si>
  <si>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</si>
  <si>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</si>
  <si>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</si>
  <si>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</si>
  <si>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</si>
  <si>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</si>
  <si>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</si>
  <si>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</si>
  <si>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</si>
  <si>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</si>
  <si>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</si>
  <si>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</si>
  <si>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</si>
  <si>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</si>
  <si>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</si>
  <si>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</si>
  <si>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</si>
  <si>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</si>
  <si>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</si>
  <si>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</si>
  <si>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</si>
  <si>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</si>
  <si>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</si>
  <si>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</si>
  <si>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</si>
  <si>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</si>
  <si>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</si>
  <si>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</si>
  <si>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</si>
  <si>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</si>
  <si>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</si>
  <si>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</si>
  <si>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</si>
  <si>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</si>
  <si>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</si>
  <si>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</si>
  <si>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</si>
  <si>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</si>
  <si>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</si>
  <si>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</si>
  <si>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</si>
  <si>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</si>
  <si>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</si>
  <si>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</si>
  <si>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</si>
  <si>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</si>
  <si>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</si>
  <si>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</si>
  <si>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</si>
  <si>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</si>
  <si>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</si>
  <si>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</si>
  <si>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</si>
  <si>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</si>
  <si>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</si>
  <si>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</si>
  <si>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</si>
  <si>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</si>
  <si>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</si>
  <si>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</si>
  <si>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</si>
  <si>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</si>
  <si>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</si>
  <si>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</si>
  <si>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</si>
  <si>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</si>
  <si>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</si>
  <si>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</si>
  <si>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</si>
  <si>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</si>
  <si>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</si>
  <si>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</si>
  <si>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</si>
  <si>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</si>
  <si>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</si>
  <si>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</si>
  <si>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</si>
  <si>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</si>
  <si>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</si>
  <si>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</si>
  <si>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</si>
  <si>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</si>
  <si>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</si>
  <si>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</si>
  <si>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</si>
  <si>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</si>
  <si>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</si>
  <si>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</si>
  <si>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</si>
  <si>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</si>
  <si>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</si>
  <si>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</si>
  <si>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</si>
  <si>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</si>
  <si>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</si>
  <si>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</si>
  <si>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</si>
  <si>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</si>
  <si>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</si>
  <si>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</si>
  <si>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</si>
  <si>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</si>
  <si>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</si>
  <si>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</si>
  <si>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</si>
  <si>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</si>
  <si>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</si>
  <si>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</si>
  <si>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</si>
  <si>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</si>
  <si>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</si>
  <si>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</si>
  <si>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</si>
  <si>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</si>
  <si>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</si>
  <si>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</si>
  <si>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</si>
  <si>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</si>
  <si>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</si>
  <si>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</si>
  <si>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</si>
  <si>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</si>
  <si>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</si>
  <si>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</si>
  <si>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</si>
  <si>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</si>
  <si>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</si>
  <si>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</si>
  <si>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</si>
  <si>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</si>
  <si>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</si>
  <si>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</si>
  <si>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</si>
  <si>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</si>
  <si>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</si>
  <si>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</si>
  <si>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</si>
  <si>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</si>
  <si>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</si>
  <si>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</si>
  <si>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</si>
  <si>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</si>
  <si>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</si>
  <si>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</si>
  <si>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</si>
  <si>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</si>
  <si>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</si>
  <si>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</si>
  <si>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</si>
  <si>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</si>
  <si>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</si>
  <si>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</si>
  <si>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</si>
  <si>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</si>
  <si>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</si>
  <si>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</si>
  <si>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</si>
  <si>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</si>
  <si>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</si>
  <si>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</si>
  <si>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</si>
  <si>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</si>
  <si>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</si>
  <si>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</si>
  <si>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</si>
  <si>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</si>
  <si>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</si>
  <si>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</si>
  <si>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</si>
  <si>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</si>
  <si>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</si>
  <si>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</si>
  <si>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</si>
  <si>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</si>
  <si>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</si>
  <si>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</si>
  <si>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</si>
  <si>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</si>
  <si>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</si>
  <si>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</si>
  <si>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</si>
  <si>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</si>
  <si>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</si>
  <si>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</si>
  <si>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</si>
  <si>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</si>
  <si>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</si>
  <si>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</si>
  <si>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</si>
  <si>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</si>
  <si>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</si>
  <si>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</si>
  <si>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</si>
  <si>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</si>
  <si>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</si>
  <si>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</si>
  <si>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</si>
  <si>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</si>
  <si>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</si>
  <si>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</si>
  <si>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</si>
  <si>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</si>
  <si>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</si>
  <si>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</si>
  <si>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</si>
  <si>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</si>
  <si>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</si>
  <si>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</si>
  <si>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</si>
  <si>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</si>
  <si>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</si>
  <si>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</si>
  <si>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</si>
  <si>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</si>
  <si>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</si>
  <si>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</si>
  <si>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</si>
  <si>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</si>
  <si>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</si>
  <si>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</si>
  <si>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</si>
  <si>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</si>
  <si>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</si>
  <si>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</si>
  <si>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</si>
  <si>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</si>
  <si>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</si>
  <si>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</si>
  <si>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</si>
  <si>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</si>
  <si>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</si>
  <si>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</si>
  <si>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</si>
  <si>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</si>
  <si>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</si>
  <si>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</si>
  <si>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</si>
  <si>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</si>
  <si>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</si>
  <si>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</si>
  <si>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</si>
  <si>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</si>
  <si>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</si>
  <si>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</si>
  <si>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</si>
  <si>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</si>
  <si>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</si>
  <si>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</si>
  <si>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</si>
  <si>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</si>
  <si>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</si>
  <si>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</si>
  <si>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</si>
  <si>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</si>
  <si>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</si>
  <si>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</si>
  <si>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</si>
  <si>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</si>
  <si>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</si>
  <si>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</si>
  <si>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</si>
  <si>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</si>
  <si>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</si>
  <si>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</si>
  <si>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</si>
  <si>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</si>
  <si>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</si>
  <si>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</si>
  <si>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</si>
  <si>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</si>
  <si>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</si>
  <si>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</si>
  <si>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</si>
  <si>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</si>
  <si>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</si>
  <si>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</si>
  <si>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</si>
  <si>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</si>
  <si>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</si>
  <si>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</si>
  <si>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</si>
  <si>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</si>
  <si>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</si>
  <si>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</si>
  <si>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</si>
  <si>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</si>
  <si>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</si>
  <si>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</si>
  <si>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</si>
  <si>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</si>
  <si>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</si>
  <si>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</si>
  <si>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</si>
  <si>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</si>
  <si>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</si>
  <si>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</si>
  <si>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</si>
  <si>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</si>
  <si>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</si>
  <si>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</si>
  <si>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</si>
  <si>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</si>
  <si>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</si>
  <si>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</si>
  <si>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</si>
  <si>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</si>
  <si>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</si>
  <si>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</si>
  <si>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</si>
  <si>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</si>
  <si>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</si>
  <si>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</si>
  <si>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</si>
  <si>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</si>
  <si>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</si>
  <si>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</si>
  <si>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</si>
  <si>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</si>
  <si>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</si>
  <si>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</si>
  <si>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</si>
  <si>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</si>
  <si>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</si>
  <si>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</si>
  <si>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</si>
  <si>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</si>
  <si>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</si>
  <si>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</si>
  <si>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</si>
  <si>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</si>
  <si>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</si>
  <si>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</si>
  <si>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</si>
  <si>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</si>
  <si>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</si>
  <si>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</si>
  <si>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</si>
  <si>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</si>
  <si>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</si>
  <si>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</si>
  <si>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</si>
  <si>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</si>
  <si>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</si>
  <si>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</si>
  <si>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</si>
  <si>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</si>
  <si>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</si>
  <si>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</si>
  <si>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</si>
  <si>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</si>
  <si>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</si>
  <si>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</si>
  <si>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</si>
  <si>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</si>
  <si>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</si>
  <si>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</si>
  <si>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</si>
  <si>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</si>
  <si>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</si>
  <si>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</si>
  <si>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</si>
  <si>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</si>
  <si>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</si>
  <si>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</si>
  <si>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</si>
  <si>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</si>
  <si>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</si>
  <si>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</si>
  <si>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</si>
  <si>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</si>
  <si>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</si>
  <si>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</si>
  <si>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</si>
  <si>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</si>
  <si>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</si>
  <si>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</si>
  <si>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</si>
  <si>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</si>
  <si>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</si>
  <si>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</si>
  <si>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</si>
  <si>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</si>
  <si>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</si>
  <si>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</si>
  <si>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</si>
  <si>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</si>
  <si>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</si>
  <si>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</si>
  <si>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</si>
  <si>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</si>
  <si>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</si>
  <si>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</si>
  <si>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</si>
  <si>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</si>
  <si>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</si>
  <si>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</si>
  <si>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</si>
  <si>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</si>
  <si>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</si>
  <si>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</si>
  <si>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</si>
  <si>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</si>
  <si>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</si>
  <si>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</si>
  <si>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</si>
  <si>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</si>
  <si>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</si>
  <si>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</si>
  <si>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</si>
  <si>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</si>
  <si>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</si>
  <si>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</si>
  <si>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</si>
  <si>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</si>
  <si>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</si>
  <si>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</si>
  <si>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</si>
  <si>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</si>
  <si>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</si>
  <si>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</si>
  <si>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</si>
  <si>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</si>
  <si>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</si>
  <si>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</si>
  <si>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</si>
  <si>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</si>
  <si>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</si>
  <si>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</si>
  <si>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</si>
  <si>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</si>
  <si>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</si>
  <si>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</si>
  <si>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</si>
  <si>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</si>
  <si>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</si>
  <si>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</si>
  <si>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</si>
  <si>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</si>
  <si>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</si>
  <si>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</si>
  <si>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</si>
  <si>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</si>
  <si>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</si>
  <si>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</si>
  <si>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</si>
  <si>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</si>
  <si>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</si>
  <si>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</si>
  <si>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</si>
  <si>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</si>
  <si>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</si>
  <si>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</si>
  <si>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</si>
  <si>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</si>
  <si>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</si>
  <si>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</si>
  <si>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</si>
  <si>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</si>
  <si>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</si>
  <si>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</si>
  <si>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</si>
  <si>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</si>
  <si>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</si>
  <si>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</si>
  <si>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</si>
  <si>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</si>
  <si>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</si>
  <si>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</si>
  <si>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</si>
  <si>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</si>
  <si>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</si>
  <si>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</si>
  <si>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</si>
  <si>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</si>
  <si>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</si>
  <si>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</si>
  <si>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</si>
  <si>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</si>
  <si>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</si>
  <si>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</si>
  <si>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</si>
  <si>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</si>
  <si>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</si>
  <si>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</si>
  <si>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</si>
  <si>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</si>
  <si>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</si>
  <si>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</si>
  <si>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</si>
  <si>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</si>
  <si>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</si>
  <si>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</si>
  <si>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</si>
  <si>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</si>
  <si>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</si>
  <si>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</si>
  <si>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</si>
  <si>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</si>
  <si>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</si>
  <si>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</si>
  <si>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</si>
  <si>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</si>
  <si>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</si>
  <si>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</si>
  <si>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</si>
  <si>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</si>
  <si>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</si>
  <si>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</si>
  <si>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</si>
  <si>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</si>
  <si>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</si>
  <si>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</si>
  <si>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</si>
  <si>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</si>
  <si>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</si>
  <si>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</si>
  <si>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</si>
  <si>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</si>
  <si>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</si>
  <si>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</si>
  <si>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</si>
  <si>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</si>
  <si>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</si>
  <si>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</si>
  <si>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</si>
  <si>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</si>
  <si>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</si>
  <si>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</si>
  <si>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</si>
  <si>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</si>
  <si>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</si>
  <si>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</si>
  <si>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</si>
  <si>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</si>
  <si>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</si>
  <si>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</si>
  <si>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</si>
  <si>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</si>
  <si>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</si>
  <si>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</si>
  <si>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</si>
  <si>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</si>
  <si>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</si>
  <si>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</si>
  <si>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</si>
  <si>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</si>
  <si>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</si>
  <si>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</si>
  <si>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</si>
  <si>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</si>
  <si>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</si>
  <si>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</si>
  <si>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</si>
  <si>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</si>
  <si>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</si>
  <si>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</si>
  <si>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</si>
  <si>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</si>
  <si>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</si>
  <si>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</si>
  <si>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</si>
  <si>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</si>
  <si>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</si>
  <si>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</si>
  <si>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</si>
  <si>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</si>
  <si>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</si>
  <si>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</si>
  <si>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</si>
  <si>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</si>
  <si>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</si>
  <si>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</si>
  <si>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</si>
  <si>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</si>
  <si>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</si>
  <si>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</si>
  <si>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</si>
  <si>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</si>
  <si>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</si>
  <si>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</si>
  <si>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</si>
  <si>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</si>
  <si>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</si>
  <si>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</si>
  <si>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</si>
  <si>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</si>
  <si>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</si>
  <si>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</si>
  <si>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</si>
  <si>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</si>
  <si>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</si>
  <si>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</si>
  <si>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</si>
  <si>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</si>
  <si>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</si>
  <si>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</si>
  <si>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</si>
  <si>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</si>
  <si>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</si>
  <si>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</si>
  <si>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</si>
  <si>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</si>
  <si>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</si>
  <si>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</si>
  <si>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</si>
  <si>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</si>
  <si>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</si>
  <si>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</si>
  <si>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</si>
  <si>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</si>
  <si>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</si>
  <si>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</si>
  <si>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</si>
  <si>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</si>
  <si>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</si>
  <si>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</si>
  <si>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</si>
  <si>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</si>
  <si>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</si>
  <si>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</si>
  <si>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</si>
  <si>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</si>
  <si>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</si>
  <si>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</si>
  <si>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</si>
  <si>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</si>
  <si>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</si>
  <si>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</si>
  <si>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</si>
  <si>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</si>
  <si>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</si>
  <si>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</si>
  <si>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</si>
  <si>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</si>
  <si>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</si>
  <si>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</si>
  <si>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</si>
  <si>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</si>
  <si>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</si>
  <si>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</si>
  <si>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</si>
  <si>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</si>
  <si>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</si>
  <si>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</si>
  <si>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</si>
  <si>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</si>
  <si>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</si>
  <si>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</si>
  <si>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</si>
  <si>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</si>
  <si>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</si>
  <si>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</si>
  <si>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</si>
  <si>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</si>
  <si>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</si>
  <si>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</si>
  <si>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</si>
  <si>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</si>
  <si>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</si>
  <si>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</si>
  <si>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</si>
  <si>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</si>
  <si>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</si>
  <si>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</si>
  <si>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</si>
  <si>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</si>
  <si>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</si>
  <si>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</si>
  <si>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</si>
  <si>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</si>
  <si>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</si>
  <si>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</si>
  <si>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</si>
  <si>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</si>
  <si>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</si>
  <si>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</si>
  <si>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</si>
  <si>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</si>
  <si>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</si>
  <si>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</si>
  <si>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</si>
  <si>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</si>
  <si>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</si>
  <si>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</si>
  <si>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</si>
  <si>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</si>
  <si>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</si>
  <si>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</si>
  <si>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</si>
  <si>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</si>
  <si>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</si>
  <si>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</si>
  <si>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</si>
  <si>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</si>
  <si>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</si>
  <si>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</si>
  <si>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</si>
  <si>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</si>
  <si>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</si>
  <si>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</si>
  <si>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</si>
  <si>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</si>
  <si>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</si>
  <si>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</si>
  <si>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</si>
  <si>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</si>
  <si>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</si>
  <si>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</si>
  <si>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</si>
  <si>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</si>
  <si>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</si>
  <si>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</si>
  <si>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</si>
  <si>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</si>
  <si>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</si>
  <si>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</si>
  <si>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</si>
  <si>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</si>
  <si>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</si>
  <si>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</si>
  <si>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</si>
  <si>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</si>
  <si>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</si>
  <si>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</si>
  <si>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</si>
  <si>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</si>
  <si>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</si>
  <si>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</si>
  <si>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</si>
  <si>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</si>
  <si>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</si>
  <si>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</si>
  <si>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</si>
  <si>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</si>
  <si>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</si>
  <si>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</si>
  <si>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</si>
  <si>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</si>
  <si>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</si>
  <si>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</si>
  <si>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</si>
  <si>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</si>
  <si>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</si>
  <si>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</si>
  <si>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</si>
  <si>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</si>
  <si>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</si>
  <si>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</si>
  <si>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</si>
  <si>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</si>
  <si>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</si>
  <si>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</si>
  <si>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</si>
  <si>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</si>
  <si>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</si>
  <si>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</si>
  <si>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</si>
  <si>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</si>
  <si>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</si>
  <si>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</si>
  <si>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</si>
  <si>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</si>
  <si>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</si>
  <si>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</si>
  <si>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</si>
  <si>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</si>
  <si>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</si>
  <si>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</si>
  <si>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</si>
  <si>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</si>
  <si>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</si>
  <si>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</si>
  <si>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</si>
  <si>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</si>
  <si>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</si>
  <si>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</si>
  <si>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</si>
  <si>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</si>
  <si>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</si>
  <si>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</si>
  <si>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</si>
  <si>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</si>
  <si>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</si>
  <si>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</si>
  <si>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</si>
  <si>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</si>
  <si>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</si>
  <si>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</si>
  <si>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</si>
  <si>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</si>
  <si>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</si>
  <si>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</si>
  <si>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</si>
  <si>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</si>
  <si>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</si>
  <si>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</si>
  <si>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</si>
  <si>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</si>
  <si>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</si>
  <si>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</si>
  <si>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</si>
  <si>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</si>
  <si>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</si>
  <si>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</si>
  <si>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</si>
  <si>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</si>
  <si>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</si>
  <si>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</si>
  <si>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</si>
  <si>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</si>
  <si>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</si>
  <si>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</si>
  <si>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</si>
  <si>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</si>
  <si>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</si>
  <si>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</si>
  <si>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</si>
  <si>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</si>
  <si>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</si>
  <si>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</si>
  <si>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</si>
  <si>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</si>
  <si>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</si>
  <si>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</si>
  <si>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</si>
  <si>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</si>
  <si>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</si>
  <si>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</si>
  <si>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</si>
  <si>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</si>
  <si>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</si>
  <si>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</si>
  <si>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</si>
  <si>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</si>
  <si>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</si>
  <si>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</si>
  <si>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</si>
  <si>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</si>
  <si>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</si>
  <si>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</si>
  <si>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</si>
  <si>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</si>
  <si>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</si>
  <si>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</si>
  <si>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</si>
  <si>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</si>
  <si>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</si>
  <si>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</si>
  <si>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</si>
  <si>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</si>
  <si>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</si>
  <si>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</si>
  <si>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</si>
  <si>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</si>
  <si>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</si>
  <si>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</si>
  <si>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</si>
  <si>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</si>
  <si>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</si>
  <si>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</si>
  <si>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</si>
  <si>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</si>
  <si>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</si>
  <si>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</si>
  <si>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</si>
  <si>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</si>
  <si>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</si>
  <si>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</si>
  <si>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</si>
  <si>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</si>
  <si>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</si>
  <si>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</si>
  <si>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</si>
  <si>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</si>
  <si>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</si>
  <si>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</si>
  <si>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</si>
  <si>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</si>
  <si>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</si>
  <si>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</si>
  <si>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</si>
  <si>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</si>
  <si>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</si>
  <si>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</si>
  <si>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</si>
  <si>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</si>
  <si>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</si>
  <si>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</si>
  <si>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</si>
  <si>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</si>
  <si>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</si>
  <si>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</si>
  <si>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</si>
  <si>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</si>
  <si>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</si>
  <si>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</si>
  <si>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</si>
  <si>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</si>
  <si>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</si>
  <si>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</si>
  <si>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</si>
  <si>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</si>
  <si>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</si>
  <si>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</si>
  <si>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</si>
  <si>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</si>
  <si>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</si>
  <si>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</si>
  <si>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</si>
  <si>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</si>
  <si>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</si>
  <si>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</si>
  <si>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</si>
  <si>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</si>
  <si>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</si>
  <si>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</si>
  <si>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</si>
  <si>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</si>
  <si>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</si>
  <si>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</si>
  <si>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</si>
  <si>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</si>
  <si>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</si>
  <si>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</si>
  <si>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</si>
  <si>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</si>
  <si>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</si>
  <si>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</si>
  <si>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</si>
  <si>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</si>
  <si>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</si>
  <si>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</si>
  <si>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</si>
  <si>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</si>
  <si>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</si>
  <si>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</si>
  <si>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</si>
  <si>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</si>
  <si>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</si>
  <si>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</si>
  <si>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</si>
  <si>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</si>
  <si>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</si>
  <si>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</si>
  <si>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</si>
  <si>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</si>
  <si>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</si>
  <si>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</si>
  <si>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</si>
  <si>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</si>
  <si>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</si>
  <si>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</si>
  <si>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</si>
  <si>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</si>
  <si>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</si>
  <si>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</si>
  <si>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</si>
  <si>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</si>
  <si>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</si>
  <si>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</si>
  <si>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</si>
  <si>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</si>
  <si>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</si>
  <si>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</si>
  <si>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</si>
  <si>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</si>
  <si>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</si>
  <si>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</si>
  <si>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</si>
  <si>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</si>
  <si>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</si>
  <si>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</si>
  <si>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</si>
  <si>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</si>
  <si>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</si>
  <si>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</si>
  <si>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</si>
  <si>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</si>
  <si>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</si>
  <si>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</si>
  <si>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</si>
  <si>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</si>
  <si>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</si>
  <si>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</si>
  <si>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</si>
  <si>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</si>
  <si>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</si>
  <si>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</si>
  <si>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</si>
  <si>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</si>
  <si>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</si>
  <si>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</si>
  <si>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</si>
  <si>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</si>
  <si>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</si>
  <si>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</si>
  <si>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</si>
  <si>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</si>
  <si>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</si>
  <si>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</si>
  <si>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</si>
  <si>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</si>
  <si>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</si>
  <si>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</si>
  <si>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</si>
  <si>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</si>
  <si>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</si>
  <si>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</si>
  <si>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</si>
  <si>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</si>
  <si>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</si>
  <si>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</si>
  <si>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</si>
  <si>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</si>
  <si>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</si>
  <si>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</si>
  <si>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</si>
  <si>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</si>
  <si>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</si>
  <si>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</si>
  <si>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</si>
  <si>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</si>
  <si>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</si>
  <si>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</si>
  <si>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</si>
  <si>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</si>
  <si>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</si>
  <si>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</si>
  <si>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</si>
  <si>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</si>
  <si>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</si>
  <si>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</si>
  <si>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</si>
  <si>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</si>
  <si>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</si>
  <si>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</si>
  <si>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</si>
  <si>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</si>
  <si>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</si>
  <si>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</si>
  <si>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</si>
  <si>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</si>
  <si>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</si>
  <si>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</si>
  <si>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</si>
  <si>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</si>
  <si>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</si>
  <si>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</si>
  <si>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</si>
  <si>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</si>
  <si>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</si>
  <si>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</si>
  <si>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</si>
  <si>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</si>
  <si>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</si>
  <si>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</si>
  <si>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</si>
  <si>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</si>
  <si>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</si>
  <si>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</si>
  <si>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</si>
  <si>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</si>
  <si>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</si>
  <si>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</si>
  <si>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</si>
  <si>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</si>
  <si>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</si>
  <si>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</si>
  <si>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</si>
  <si>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</si>
  <si>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</si>
  <si>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</si>
  <si>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</si>
  <si>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</si>
  <si>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</si>
  <si>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</si>
  <si>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</si>
  <si>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</si>
  <si>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</si>
  <si>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</si>
  <si>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</si>
  <si>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</si>
  <si>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</si>
  <si>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</si>
  <si>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</si>
  <si>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</si>
  <si>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</si>
  <si>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</si>
  <si>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</si>
  <si>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</si>
  <si>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</si>
  <si>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</si>
  <si>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</si>
  <si>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</si>
  <si>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</si>
  <si>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</si>
  <si>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</si>
  <si>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</si>
  <si>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</si>
  <si>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</si>
  <si>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</si>
  <si>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</si>
  <si>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</si>
  <si>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</si>
  <si>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</si>
  <si>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</si>
  <si>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</si>
  <si>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</si>
  <si>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</si>
  <si>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</si>
  <si>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</si>
  <si>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</si>
  <si>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</si>
  <si>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</si>
  <si>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</si>
  <si>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</si>
  <si>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</si>
  <si>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</si>
  <si>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</si>
  <si>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</si>
  <si>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</si>
  <si>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</si>
  <si>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</si>
  <si>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</si>
  <si>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</si>
  <si>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</si>
  <si>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</si>
  <si>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</si>
  <si>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</si>
  <si>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</si>
  <si>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</si>
  <si>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</si>
  <si>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</si>
  <si>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</si>
  <si>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</si>
  <si>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</si>
  <si>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</si>
  <si>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</si>
  <si>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</si>
  <si>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</si>
  <si>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</si>
  <si>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</si>
  <si>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</si>
  <si>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</si>
  <si>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</si>
  <si>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</si>
  <si>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</si>
  <si>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</si>
  <si>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</si>
  <si>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</si>
  <si>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</si>
  <si>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</si>
  <si>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</si>
  <si>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</si>
  <si>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</si>
  <si>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</si>
  <si>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</si>
  <si>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</si>
  <si>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</si>
  <si>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</si>
  <si>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</si>
  <si>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</si>
  <si>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</si>
  <si>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</si>
  <si>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</si>
  <si>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</si>
  <si>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</si>
  <si>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</si>
  <si>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</si>
  <si>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</si>
  <si>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</si>
  <si>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</si>
  <si>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</si>
  <si>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</si>
  <si>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</si>
  <si>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</si>
  <si>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</si>
  <si>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</si>
  <si>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</si>
  <si>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</si>
  <si>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</si>
  <si>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</si>
  <si>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</si>
  <si>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</si>
  <si>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</si>
  <si>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</si>
  <si>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</si>
  <si>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</si>
  <si>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</si>
  <si>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</si>
  <si>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</si>
  <si>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</si>
  <si>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</si>
  <si>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</si>
  <si>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</si>
  <si>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</si>
  <si>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</si>
  <si>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</si>
  <si>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</si>
  <si>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</si>
  <si>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</si>
  <si>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</si>
  <si>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</si>
  <si>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</si>
  <si>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</si>
  <si>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</si>
  <si>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</si>
  <si>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</si>
  <si>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</si>
  <si>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</si>
  <si>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</si>
  <si>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</si>
  <si>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</si>
  <si>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</si>
  <si>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</si>
  <si>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</si>
  <si>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</si>
  <si>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</si>
  <si>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</si>
  <si>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</si>
  <si>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</si>
  <si>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</si>
  <si>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</si>
  <si>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</si>
  <si>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</si>
  <si>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</si>
  <si>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</si>
  <si>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</si>
  <si>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</si>
  <si>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</si>
  <si>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</si>
  <si>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</si>
  <si>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</si>
  <si>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</si>
  <si>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</si>
  <si>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</si>
  <si>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</si>
  <si>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</si>
  <si>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</si>
  <si>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</si>
  <si>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</si>
  <si>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</si>
  <si>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</si>
  <si>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</si>
  <si>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</si>
  <si>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</si>
  <si>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</si>
  <si>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</si>
  <si>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</si>
  <si>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</si>
  <si>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</si>
  <si>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</si>
  <si>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</si>
  <si>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</si>
  <si>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</si>
  <si>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</si>
  <si>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</si>
  <si>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</si>
  <si>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</si>
  <si>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</si>
  <si>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</si>
  <si>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</si>
  <si>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</si>
  <si>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</si>
  <si>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</si>
  <si>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</si>
  <si>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</si>
  <si>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</si>
  <si>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</si>
  <si>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</si>
  <si>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</si>
  <si>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</si>
  <si>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</si>
  <si>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</si>
  <si>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</si>
  <si>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</si>
  <si>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</si>
  <si>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</si>
  <si>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</si>
  <si>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</si>
  <si>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</si>
  <si>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</si>
  <si>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</si>
  <si>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</si>
  <si>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</si>
  <si>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</si>
  <si>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</si>
  <si>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</si>
  <si>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</si>
  <si>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</si>
  <si>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</si>
  <si>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</si>
  <si>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</si>
  <si>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</si>
  <si>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</si>
  <si>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</si>
  <si>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</si>
  <si>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</si>
  <si>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</si>
  <si>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</si>
  <si>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</si>
  <si>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</si>
  <si>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</si>
  <si>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</si>
  <si>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</si>
  <si>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</si>
  <si>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</si>
  <si>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</si>
  <si>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</si>
  <si>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</si>
  <si>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</si>
  <si>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</si>
  <si>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</si>
  <si>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</si>
  <si>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</si>
  <si>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</si>
  <si>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</si>
  <si>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</si>
  <si>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</si>
  <si>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</si>
  <si>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</si>
  <si>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</si>
  <si>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</si>
  <si>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</si>
  <si>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</si>
  <si>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</si>
  <si>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</si>
  <si>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</si>
  <si>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</si>
  <si>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</si>
  <si>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</si>
  <si>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</si>
  <si>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</si>
  <si>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</si>
  <si>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</si>
  <si>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</si>
  <si>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</si>
  <si>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</si>
  <si>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</si>
  <si>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</si>
  <si>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</si>
  <si>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</si>
  <si>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</si>
  <si>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</si>
  <si>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</si>
  <si>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</si>
  <si>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</si>
  <si>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</si>
  <si>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</si>
  <si>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</si>
  <si>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</si>
  <si>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</si>
  <si>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</si>
  <si>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</si>
  <si>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</si>
  <si>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</si>
  <si>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</si>
  <si>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</si>
  <si>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</si>
  <si>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</si>
  <si>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</si>
  <si>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</si>
  <si>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</si>
  <si>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</si>
  <si>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</si>
  <si>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</si>
  <si>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</si>
  <si>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</si>
  <si>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</si>
  <si>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</si>
  <si>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</si>
  <si>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</si>
  <si>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</si>
  <si>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</si>
  <si>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</si>
  <si>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</si>
  <si>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</si>
  <si>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</si>
  <si>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</si>
  <si>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</si>
  <si>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</si>
  <si>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</si>
  <si>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</si>
  <si>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</si>
  <si>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</si>
  <si>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</si>
  <si>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</si>
  <si>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</si>
  <si>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</si>
  <si>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</si>
  <si>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</si>
  <si>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</si>
  <si>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</si>
  <si>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</si>
  <si>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</si>
  <si>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</si>
  <si>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</si>
  <si>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</si>
  <si>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</si>
  <si>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</si>
  <si>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</si>
  <si>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</si>
  <si>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</si>
  <si>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</si>
  <si>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</si>
  <si>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</si>
  <si>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</si>
  <si>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</si>
  <si>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</si>
  <si>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</si>
  <si>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</si>
  <si>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</si>
  <si>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</si>
  <si>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</si>
  <si>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</si>
  <si>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</si>
  <si>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</si>
  <si>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</si>
  <si>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</si>
  <si>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</si>
  <si>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</si>
  <si>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</si>
  <si>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</si>
  <si>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</si>
  <si>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</si>
  <si>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</si>
  <si>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</si>
  <si>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</si>
  <si>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</si>
  <si>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</si>
  <si>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</si>
  <si>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</si>
  <si>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</si>
  <si>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</si>
  <si>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</si>
  <si>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</si>
  <si>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</si>
  <si>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</si>
  <si>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</si>
  <si>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</si>
  <si>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</si>
  <si>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</si>
  <si>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</si>
  <si>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</si>
  <si>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</si>
  <si>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</si>
  <si>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</si>
  <si>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</si>
  <si>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</si>
  <si>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</si>
  <si>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</si>
  <si>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</si>
  <si>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</si>
  <si>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</si>
  <si>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</si>
  <si>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</si>
  <si>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</si>
  <si>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</si>
  <si>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</si>
  <si>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</si>
  <si>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</si>
  <si>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</si>
  <si>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</si>
  <si>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</si>
  <si>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</si>
  <si>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</si>
  <si>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</si>
  <si>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</si>
  <si>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</si>
  <si>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</si>
  <si>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</si>
  <si>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</si>
  <si>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</si>
  <si>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</si>
  <si>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</si>
  <si>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</si>
  <si>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</si>
  <si>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</si>
  <si>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</si>
  <si>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</si>
  <si>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</si>
  <si>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</si>
  <si>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</si>
  <si>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</si>
  <si>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</si>
  <si>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</si>
  <si>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</si>
  <si>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</si>
  <si>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</si>
  <si>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</si>
  <si>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</si>
  <si>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</si>
  <si>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</si>
  <si>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</si>
  <si>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</si>
  <si>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</si>
  <si>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</si>
  <si>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</si>
  <si>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</si>
  <si>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</si>
  <si>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</si>
  <si>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</si>
  <si>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</si>
  <si>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</si>
  <si>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</si>
  <si>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</si>
  <si>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</si>
  <si>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</si>
  <si>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</si>
  <si>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</si>
  <si>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</si>
  <si>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</si>
  <si>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</si>
  <si>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</si>
  <si>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</si>
  <si>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</si>
  <si>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</si>
  <si>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</si>
  <si>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</si>
  <si>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</si>
  <si>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</si>
  <si>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</si>
  <si>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</si>
  <si>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</si>
  <si>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</si>
  <si>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</si>
  <si>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</si>
  <si>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</si>
  <si>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</si>
  <si>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</si>
  <si>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</si>
  <si>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</si>
  <si>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</si>
  <si>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</si>
  <si>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</si>
  <si>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</si>
  <si>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</si>
  <si>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</si>
  <si>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</si>
  <si>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</si>
  <si>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</si>
  <si>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</si>
  <si>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</si>
  <si>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</si>
  <si>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</si>
  <si>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</si>
  <si>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</si>
  <si>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</si>
  <si>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</si>
  <si>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</si>
  <si>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</si>
  <si>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</si>
  <si>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</si>
  <si>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</si>
  <si>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</si>
  <si>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</si>
  <si>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</si>
  <si>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</si>
  <si>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</si>
  <si>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</si>
  <si>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</si>
  <si>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</si>
  <si>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</si>
  <si>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</si>
  <si>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</si>
  <si>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</si>
  <si>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</si>
  <si>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</si>
  <si>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</si>
  <si>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</si>
  <si>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</si>
  <si>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</si>
  <si>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</si>
  <si>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</si>
  <si>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</si>
  <si>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</si>
  <si>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</si>
  <si>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</si>
  <si>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</si>
  <si>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</si>
  <si>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</si>
  <si>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</si>
  <si>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</si>
  <si>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</si>
  <si>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</si>
  <si>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</si>
  <si>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</si>
  <si>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</si>
  <si>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</si>
  <si>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</si>
  <si>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</si>
  <si>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</si>
  <si>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</si>
  <si>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</si>
  <si>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</si>
  <si>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</si>
  <si>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</si>
  <si>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</si>
  <si>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</si>
  <si>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</si>
  <si>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</si>
  <si>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</si>
  <si>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</si>
  <si>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</si>
  <si>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</si>
  <si>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</si>
  <si>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</si>
  <si>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</si>
  <si>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</si>
  <si>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</si>
  <si>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</si>
  <si>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</si>
  <si>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</si>
  <si>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</si>
  <si>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</si>
  <si>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</si>
  <si>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</si>
  <si>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</si>
  <si>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</si>
  <si>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</si>
  <si>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</si>
  <si>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</si>
  <si>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</si>
  <si>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</si>
  <si>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</si>
  <si>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</si>
  <si>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</si>
  <si>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</si>
  <si>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</si>
  <si>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</si>
  <si>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</si>
  <si>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</si>
  <si>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</si>
  <si>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</si>
  <si>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</si>
  <si>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</si>
  <si>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</si>
  <si>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</si>
  <si>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</si>
  <si>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</si>
  <si>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</si>
  <si>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</si>
  <si>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</si>
  <si>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</si>
  <si>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</si>
  <si>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</si>
  <si>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</si>
  <si>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</si>
  <si>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</si>
  <si>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</si>
  <si>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</si>
  <si>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</si>
  <si>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</si>
  <si>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</si>
  <si>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</si>
  <si>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</si>
  <si>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</si>
  <si>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</si>
  <si>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</si>
  <si>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</si>
  <si>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</si>
  <si>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</si>
  <si>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</si>
  <si>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</si>
  <si>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</si>
  <si>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</si>
  <si>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</si>
  <si>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</si>
  <si>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</si>
  <si>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</si>
  <si>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</si>
  <si>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</si>
  <si>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</si>
  <si>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</si>
  <si>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</si>
  <si>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</si>
  <si>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</si>
  <si>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</si>
  <si>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</si>
  <si>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</si>
  <si>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</si>
  <si>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</si>
  <si>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</si>
  <si>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</si>
  <si>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</si>
  <si>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</si>
  <si>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</si>
  <si>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</si>
  <si>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</si>
  <si>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</si>
  <si>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</si>
  <si>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</si>
  <si>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</si>
  <si>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</si>
  <si>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</si>
  <si>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</si>
  <si>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</si>
  <si>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</si>
  <si>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</si>
  <si>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</si>
  <si>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</si>
  <si>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</si>
  <si>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</si>
  <si>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</si>
  <si>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</si>
  <si>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</si>
  <si>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</si>
  <si>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</si>
  <si>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</si>
  <si>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</si>
  <si>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</si>
  <si>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</si>
  <si>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</si>
  <si>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</si>
  <si>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</si>
  <si>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</si>
  <si>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</si>
  <si>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</si>
  <si>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</si>
  <si>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</si>
  <si>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</si>
  <si>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</si>
  <si>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</si>
  <si>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</si>
  <si>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</si>
  <si>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</si>
  <si>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</si>
  <si>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</si>
  <si>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</si>
  <si>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</si>
  <si>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</si>
  <si>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</si>
  <si>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</si>
  <si>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</si>
  <si>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</si>
  <si>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</si>
  <si>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</si>
  <si>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</si>
  <si>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</si>
  <si>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</si>
  <si>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</si>
  <si>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</si>
  <si>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</si>
  <si>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</si>
  <si>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</si>
  <si>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</si>
  <si>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</si>
  <si>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</si>
  <si>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</si>
  <si>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</si>
  <si>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</si>
  <si>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</si>
  <si>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</si>
  <si>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</si>
  <si>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</si>
  <si>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</si>
  <si>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</si>
  <si>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</si>
  <si>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</si>
  <si>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</si>
  <si>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</si>
  <si>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</si>
  <si>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</si>
  <si>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</si>
  <si>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</si>
  <si>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</si>
  <si>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</si>
  <si>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</si>
  <si>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</si>
  <si>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</si>
  <si>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</si>
  <si>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</si>
  <si>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</si>
  <si>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</si>
  <si>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</si>
  <si>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</si>
  <si>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</si>
  <si>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</si>
  <si>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</si>
  <si>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</si>
  <si>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</si>
  <si>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</si>
  <si>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</si>
  <si>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</si>
  <si>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</si>
  <si>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</si>
  <si>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</si>
  <si>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</si>
  <si>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</si>
  <si>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</si>
  <si>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</si>
  <si>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</si>
  <si>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</si>
  <si>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</si>
  <si>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</si>
  <si>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</si>
  <si>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</si>
  <si>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</si>
  <si>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</si>
  <si>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</si>
  <si>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</si>
  <si>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</si>
  <si>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</si>
  <si>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</si>
  <si>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</si>
  <si>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</si>
  <si>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</si>
  <si>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</si>
  <si>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</si>
  <si>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</si>
  <si>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</si>
  <si>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</si>
  <si>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</si>
  <si>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</si>
  <si>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</si>
  <si>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</si>
  <si>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</si>
  <si>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</si>
  <si>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</si>
  <si>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</si>
  <si>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</si>
  <si>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</si>
  <si>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</si>
  <si>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</si>
  <si>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</si>
  <si>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</si>
  <si>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</si>
  <si>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</si>
  <si>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</si>
  <si>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</si>
  <si>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</si>
  <si>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</si>
  <si>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</si>
  <si>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</si>
  <si>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</si>
  <si>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</si>
  <si>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</si>
  <si>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</si>
  <si>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</si>
  <si>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</si>
  <si>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</si>
  <si>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</si>
  <si>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</si>
  <si>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</si>
  <si>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</si>
  <si>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</si>
  <si>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</si>
  <si>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</si>
  <si>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</si>
  <si>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</si>
  <si>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</si>
  <si>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</si>
  <si>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</si>
  <si>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</si>
  <si>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</si>
  <si>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</si>
  <si>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</si>
  <si>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</si>
  <si>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</si>
  <si>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</si>
  <si>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</si>
  <si>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</si>
  <si>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</si>
  <si>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</si>
  <si>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</si>
  <si>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</si>
  <si>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</si>
  <si>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</si>
  <si>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</si>
  <si>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</si>
  <si>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</si>
  <si>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</si>
  <si>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</si>
  <si>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</si>
  <si>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</si>
  <si>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</si>
  <si>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</si>
  <si>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</si>
  <si>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</si>
  <si>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</si>
  <si>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</si>
  <si>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</si>
  <si>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</si>
  <si>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</si>
  <si>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</si>
  <si>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</si>
  <si>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</si>
  <si>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</si>
  <si>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</si>
  <si>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</si>
  <si>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</si>
  <si>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</si>
  <si>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</si>
  <si>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</si>
  <si>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</si>
  <si>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</si>
  <si>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</si>
  <si>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</si>
  <si>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</si>
  <si>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</si>
  <si>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</si>
  <si>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</si>
  <si>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</si>
  <si>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</si>
  <si>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</si>
  <si>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</si>
  <si>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</si>
  <si>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</si>
  <si>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</si>
  <si>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</si>
  <si>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</si>
  <si>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</si>
  <si>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</si>
  <si>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</si>
  <si>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</si>
  <si>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</si>
  <si>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</si>
  <si>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</si>
  <si>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</si>
  <si>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</si>
  <si>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</si>
  <si>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</si>
  <si>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</si>
  <si>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</si>
  <si>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</si>
  <si>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</si>
  <si>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</si>
  <si>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</si>
  <si>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</si>
  <si>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</si>
  <si>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</si>
  <si>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</si>
  <si>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</si>
  <si>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</si>
  <si>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</si>
  <si>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</si>
  <si>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</si>
  <si>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</si>
  <si>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</si>
  <si>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</si>
  <si>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</si>
  <si>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</si>
  <si>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</si>
  <si>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</si>
  <si>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</si>
  <si>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</si>
  <si>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</si>
  <si>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</si>
  <si>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</si>
  <si>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</si>
  <si>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</si>
  <si>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</si>
  <si>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</si>
  <si>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</si>
  <si>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</si>
  <si>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</si>
  <si>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</si>
  <si>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</si>
  <si>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</si>
  <si>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</si>
  <si>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</si>
  <si>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</si>
  <si>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</si>
  <si>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</si>
  <si>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</si>
  <si>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</si>
  <si>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</si>
  <si>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</si>
  <si>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</si>
  <si>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</si>
  <si>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</si>
  <si>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</si>
  <si>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</si>
  <si>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</si>
  <si>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</si>
  <si>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</si>
  <si>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</si>
  <si>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</si>
  <si>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</si>
  <si>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</si>
  <si>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</si>
  <si>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</si>
  <si>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</si>
  <si>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</si>
  <si>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</si>
  <si>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</si>
  <si>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</si>
  <si>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</si>
  <si>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</si>
  <si>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</si>
  <si>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</si>
  <si>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</si>
  <si>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</si>
  <si>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</si>
  <si>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</si>
  <si>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</si>
  <si>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</si>
  <si>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</si>
  <si>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</si>
  <si>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</si>
  <si>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</si>
  <si>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</si>
  <si>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</si>
  <si>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</si>
  <si>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</si>
  <si>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</si>
  <si>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</si>
  <si>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</si>
  <si>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</si>
  <si>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</si>
  <si>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</si>
  <si>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</si>
  <si>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</si>
  <si>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</si>
  <si>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</si>
  <si>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</si>
  <si>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</si>
  <si>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</si>
  <si>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</si>
  <si>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</si>
  <si>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</si>
  <si>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</si>
  <si>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</si>
  <si>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</si>
  <si>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</si>
  <si>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</si>
  <si>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</si>
  <si>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</si>
  <si>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</si>
  <si>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</si>
  <si>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</si>
  <si>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</si>
  <si>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</si>
  <si>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</si>
  <si>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</si>
  <si>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</si>
  <si>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</si>
  <si>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</si>
  <si>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</si>
  <si>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</si>
  <si>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</si>
  <si>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</si>
  <si>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</si>
  <si>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</si>
  <si>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</si>
  <si>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</si>
  <si>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</si>
  <si>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</si>
  <si>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</si>
  <si>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</si>
  <si>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</si>
  <si>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</si>
  <si>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</si>
  <si>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</si>
  <si>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</si>
  <si>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</si>
  <si>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</si>
  <si>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</si>
  <si>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</si>
  <si>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</si>
  <si>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</si>
  <si>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</si>
  <si>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</si>
  <si>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</si>
  <si>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</si>
  <si>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</si>
  <si>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</si>
  <si>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</si>
  <si>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</si>
  <si>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</si>
  <si>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</si>
  <si>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</si>
  <si>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</si>
  <si>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</si>
  <si>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</si>
  <si>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</si>
  <si>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</si>
  <si>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</si>
  <si>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</si>
  <si>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</si>
  <si>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</si>
  <si>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</si>
  <si>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</si>
  <si>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</si>
  <si>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</si>
  <si>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</si>
  <si>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</si>
  <si>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</si>
  <si>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</si>
  <si>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</si>
  <si>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</si>
  <si>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</si>
  <si>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</si>
  <si>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</si>
  <si>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</si>
  <si>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</si>
  <si>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</si>
  <si>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</si>
  <si>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</si>
  <si>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</si>
  <si>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</si>
  <si>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</si>
  <si>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</si>
  <si>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</si>
  <si>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</si>
  <si>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</si>
  <si>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</si>
  <si>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</si>
  <si>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</si>
  <si>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</si>
  <si>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</si>
  <si>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</si>
  <si>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</si>
  <si>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</si>
  <si>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</si>
  <si>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</si>
  <si>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</si>
  <si>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</si>
  <si>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</si>
  <si>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</si>
  <si>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</si>
  <si>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</si>
  <si>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</si>
  <si>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</si>
  <si>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</si>
  <si>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</si>
  <si>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</si>
  <si>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</si>
  <si>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</si>
  <si>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</si>
  <si>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</si>
  <si>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</si>
  <si>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</si>
  <si>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</si>
  <si>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</si>
  <si>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</si>
  <si>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</si>
  <si>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</si>
  <si>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</si>
  <si>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</si>
  <si>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</si>
  <si>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</si>
  <si>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</si>
  <si>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</si>
  <si>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</si>
  <si>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</si>
  <si>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</si>
  <si>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</si>
  <si>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</si>
  <si>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</si>
  <si>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</si>
  <si>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</si>
  <si>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</si>
  <si>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</si>
  <si>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</si>
  <si>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</si>
  <si>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</si>
  <si>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</si>
  <si>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</si>
  <si>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</si>
  <si>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</si>
  <si>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</si>
  <si>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</si>
  <si>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</si>
  <si>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</si>
  <si>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</si>
  <si>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</si>
  <si>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</si>
  <si>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</si>
  <si>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</si>
  <si>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</si>
  <si>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</si>
  <si>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</si>
  <si>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</si>
  <si>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</si>
  <si>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</si>
  <si>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</si>
  <si>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</si>
  <si>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</si>
  <si>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</si>
  <si>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</si>
  <si>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</si>
  <si>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</si>
  <si>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</si>
  <si>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</si>
  <si>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</si>
  <si>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</si>
  <si>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</si>
  <si>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</si>
  <si>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</si>
  <si>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</si>
  <si>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</si>
  <si>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</si>
  <si>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</si>
  <si>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</si>
  <si>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</si>
  <si>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</si>
  <si>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</si>
  <si>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</si>
  <si>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</si>
  <si>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</si>
  <si>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</si>
  <si>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</si>
  <si>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</si>
  <si>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</si>
  <si>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</si>
  <si>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</si>
  <si>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</si>
  <si>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</si>
  <si>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</si>
  <si>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</si>
  <si>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</si>
  <si>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</si>
  <si>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</si>
  <si>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</si>
  <si>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</si>
  <si>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</si>
  <si>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</si>
  <si>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</si>
  <si>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</si>
  <si>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</si>
  <si>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</si>
  <si>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</si>
  <si>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</si>
  <si>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</si>
  <si>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</si>
  <si>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</si>
  <si>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</si>
  <si>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</si>
  <si>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</si>
  <si>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</si>
  <si>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</si>
  <si>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</si>
  <si>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</si>
  <si>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</si>
  <si>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</si>
  <si>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</si>
  <si>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</si>
  <si>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</si>
  <si>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</si>
  <si>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</si>
  <si>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</si>
  <si>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</si>
  <si>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</si>
  <si>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</si>
  <si>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</si>
  <si>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</si>
  <si>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</si>
  <si>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</si>
  <si>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</si>
  <si>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</si>
  <si>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</si>
  <si>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</si>
  <si>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</si>
  <si>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</si>
  <si>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</si>
  <si>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</si>
  <si>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</si>
  <si>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</si>
  <si>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</si>
  <si>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</si>
  <si>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</si>
  <si>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</si>
  <si>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</si>
  <si>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</si>
  <si>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</si>
  <si>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</si>
  <si>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</si>
  <si>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</si>
  <si>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</si>
  <si>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</si>
  <si>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</si>
  <si>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</si>
  <si>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</si>
  <si>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</si>
  <si>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</si>
  <si>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</si>
  <si>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</si>
  <si>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</si>
  <si>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</si>
  <si>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</si>
  <si>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</si>
  <si>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</si>
  <si>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</si>
  <si>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</si>
  <si>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</si>
  <si>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</si>
  <si>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</si>
  <si>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</si>
  <si>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</si>
  <si>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</si>
  <si>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</si>
  <si>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</si>
  <si>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</si>
  <si>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</si>
  <si>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</si>
  <si>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</si>
  <si>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</si>
  <si>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</si>
  <si>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</si>
  <si>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</si>
  <si>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</si>
  <si>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</si>
  <si>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</si>
  <si>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</si>
  <si>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</si>
  <si>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</si>
  <si>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</si>
  <si>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</si>
  <si>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</si>
  <si>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</si>
  <si>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</si>
  <si>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</si>
  <si>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</si>
  <si>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</si>
  <si>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</si>
  <si>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</si>
  <si>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</si>
  <si>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</si>
  <si>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</si>
  <si>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</si>
  <si>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</si>
  <si>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</si>
  <si>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</si>
  <si>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</si>
  <si>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</si>
  <si>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</si>
  <si>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</si>
  <si>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</si>
  <si>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</si>
  <si>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</si>
  <si>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</si>
  <si>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</si>
  <si>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</si>
  <si>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</si>
  <si>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</si>
  <si>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</si>
  <si>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</si>
  <si>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</si>
  <si>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</si>
  <si>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</si>
  <si>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</si>
  <si>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</si>
  <si>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</si>
  <si>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</si>
  <si>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</si>
  <si>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</si>
  <si>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</si>
  <si>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</si>
  <si>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</si>
  <si>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</si>
  <si>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</si>
  <si>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</si>
  <si>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</si>
  <si>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</si>
  <si>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</si>
  <si>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</si>
  <si>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</si>
  <si>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</si>
  <si>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</si>
  <si>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</si>
  <si>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</si>
  <si>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</si>
  <si>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</si>
  <si>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</si>
  <si>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</si>
  <si>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</si>
  <si>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</si>
  <si>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</si>
  <si>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</si>
  <si>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</si>
  <si>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</si>
  <si>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</si>
  <si>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</si>
  <si>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</si>
  <si>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</si>
  <si>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</si>
  <si>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</si>
  <si>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</si>
  <si>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</si>
  <si>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</si>
  <si>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</si>
  <si>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</si>
  <si>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</si>
  <si>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</si>
  <si>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</si>
  <si>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</si>
  <si>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</si>
  <si>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</si>
  <si>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</si>
  <si>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</si>
  <si>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</si>
  <si>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</si>
  <si>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</si>
  <si>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</si>
  <si>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</si>
  <si>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</si>
  <si>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</si>
  <si>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</si>
  <si>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</si>
  <si>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</si>
  <si>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</si>
  <si>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</si>
  <si>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</si>
  <si>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</si>
  <si>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</si>
  <si>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</si>
  <si>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</si>
  <si>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</si>
  <si>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</si>
  <si>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</si>
  <si>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</si>
  <si>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</si>
  <si>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</si>
  <si>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</si>
  <si>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</si>
  <si>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</si>
  <si>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</si>
  <si>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</si>
  <si>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</si>
  <si>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</si>
  <si>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</si>
  <si>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</si>
  <si>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</si>
  <si>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</si>
  <si>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</si>
  <si>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</si>
  <si>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</si>
  <si>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</si>
  <si>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</si>
  <si>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</si>
  <si>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</si>
  <si>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</si>
  <si>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</si>
  <si>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</si>
  <si>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</si>
  <si>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</si>
  <si>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</si>
  <si>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</si>
  <si>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</si>
  <si>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</si>
  <si>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</si>
  <si>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</si>
  <si>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</si>
  <si>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</si>
  <si>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</si>
  <si>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</si>
  <si>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</si>
  <si>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</si>
  <si>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</si>
  <si>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</si>
  <si>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</si>
  <si>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</si>
  <si>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</si>
  <si>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</si>
  <si>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</si>
  <si>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</si>
  <si>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</si>
  <si>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</si>
  <si>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</si>
  <si>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</si>
  <si>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</si>
  <si>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</si>
  <si>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</si>
  <si>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</si>
  <si>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</si>
  <si>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</si>
  <si>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</si>
  <si>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</si>
  <si>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</si>
  <si>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</si>
  <si>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</si>
  <si>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</si>
  <si>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</si>
  <si>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</si>
  <si>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</si>
  <si>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</si>
  <si>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</si>
  <si>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</si>
  <si>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</si>
  <si>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</si>
  <si>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</si>
  <si>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</si>
  <si>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</si>
  <si>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</si>
  <si>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</si>
  <si>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</si>
  <si>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</si>
  <si>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</si>
  <si>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</si>
  <si>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</si>
  <si>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</si>
  <si>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</si>
  <si>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</si>
  <si>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</si>
  <si>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</si>
  <si>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</si>
  <si>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</si>
  <si>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</si>
  <si>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</si>
  <si>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</si>
  <si>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</si>
  <si>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</si>
  <si>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</si>
  <si>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</si>
  <si>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</si>
  <si>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</si>
  <si>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</si>
  <si>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</si>
  <si>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</si>
  <si>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</si>
  <si>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</si>
  <si>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</si>
  <si>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</si>
  <si>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</si>
  <si>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</si>
  <si>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</si>
  <si>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</si>
  <si>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</si>
  <si>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</si>
  <si>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</si>
  <si>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</si>
  <si>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</si>
  <si>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</si>
  <si>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</si>
  <si>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</si>
  <si>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</si>
  <si>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</si>
  <si>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</si>
  <si>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</si>
  <si>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</si>
  <si>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</si>
  <si>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</si>
  <si>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</si>
  <si>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</si>
  <si>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</si>
  <si>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</si>
  <si>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</si>
  <si>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</si>
  <si>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</si>
  <si>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</si>
  <si>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</si>
  <si>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</si>
  <si>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</si>
  <si>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</si>
  <si>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</si>
  <si>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</si>
  <si>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</si>
  <si>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</si>
  <si>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</si>
  <si>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</si>
  <si>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</si>
  <si>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</si>
  <si>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</si>
  <si>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</si>
  <si>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</si>
  <si>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</si>
  <si>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</si>
  <si>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</si>
  <si>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</si>
  <si>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</si>
  <si>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</si>
  <si>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</si>
  <si>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</si>
  <si>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</si>
  <si>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</si>
  <si>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</si>
  <si>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</si>
  <si>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</si>
  <si>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</si>
  <si>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</si>
  <si>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</si>
  <si>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</si>
  <si>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</si>
  <si>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</si>
  <si>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</si>
  <si>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</si>
  <si>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</si>
  <si>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</si>
  <si>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</si>
  <si>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</si>
  <si>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</si>
  <si>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</si>
  <si>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</si>
  <si>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</si>
  <si>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</si>
  <si>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</si>
  <si>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</si>
  <si>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</si>
  <si>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</si>
  <si>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</si>
  <si>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</si>
  <si>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</si>
  <si>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</si>
  <si>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</si>
  <si>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</si>
  <si>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</si>
  <si>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</si>
  <si>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</si>
  <si>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</si>
  <si>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</si>
  <si>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</si>
  <si>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</si>
  <si>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</si>
  <si>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</si>
  <si>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</si>
  <si>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</si>
  <si>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</si>
  <si>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</si>
  <si>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</si>
  <si>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</si>
  <si>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</si>
  <si>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</si>
  <si>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</si>
  <si>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</si>
  <si>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</si>
  <si>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</si>
  <si>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</si>
  <si>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</si>
  <si>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</si>
  <si>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</si>
  <si>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</si>
  <si>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</si>
  <si>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</si>
  <si>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</si>
  <si>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</si>
  <si>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</si>
  <si>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</si>
  <si>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</si>
  <si>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</si>
  <si>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</si>
  <si>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</si>
  <si>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</si>
  <si>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</si>
  <si>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</si>
  <si>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</si>
  <si>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</si>
  <si>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</si>
  <si>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</si>
  <si>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</si>
  <si>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</si>
  <si>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</si>
  <si>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</si>
  <si>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</si>
  <si>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</si>
  <si>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</si>
  <si>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</si>
  <si>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</si>
  <si>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</si>
  <si>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</si>
  <si>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</si>
  <si>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</si>
  <si>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</si>
  <si>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</si>
  <si>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</si>
  <si>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</si>
  <si>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</si>
  <si>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</si>
  <si>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</si>
  <si>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</si>
  <si>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</si>
  <si>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</si>
  <si>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</si>
  <si>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</si>
  <si>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</si>
  <si>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</si>
  <si>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</si>
  <si>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</si>
  <si>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</si>
  <si>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</si>
  <si>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</si>
  <si>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</si>
  <si>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</si>
  <si>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</si>
  <si>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</si>
  <si>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</si>
  <si>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</si>
  <si>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</si>
  <si>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</si>
  <si>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</si>
  <si>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</si>
  <si>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</si>
  <si>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</si>
  <si>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</si>
  <si>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</si>
  <si>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</si>
  <si>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</si>
  <si>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</si>
  <si>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</si>
  <si>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</si>
  <si>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</si>
  <si>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</si>
  <si>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</si>
  <si>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</si>
  <si>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</si>
  <si>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</si>
  <si>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</si>
  <si>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</si>
  <si>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</si>
  <si>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</si>
  <si>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</si>
  <si>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</si>
  <si>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</si>
  <si>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</si>
  <si>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</si>
  <si>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</si>
  <si>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</si>
  <si>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</si>
  <si>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</si>
  <si>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</si>
  <si>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</si>
  <si>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</si>
  <si>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</si>
  <si>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</si>
  <si>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</si>
  <si>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</si>
  <si>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</si>
  <si>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</si>
  <si>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</si>
  <si>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</si>
  <si>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</si>
  <si>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</si>
  <si>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</si>
  <si>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</si>
  <si>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</si>
  <si>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</si>
  <si>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</si>
  <si>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</si>
  <si>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</si>
  <si>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</si>
  <si>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</si>
  <si>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</si>
  <si>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</si>
  <si>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</si>
  <si>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</si>
  <si>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</si>
  <si>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</si>
  <si>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</si>
  <si>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</si>
  <si>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</si>
  <si>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</si>
  <si>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</si>
  <si>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</si>
  <si>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</si>
  <si>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</si>
  <si>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</si>
  <si>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</si>
  <si>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</si>
  <si>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</si>
  <si>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</si>
  <si>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</si>
  <si>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</si>
  <si>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</si>
  <si>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</si>
  <si>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</si>
  <si>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</si>
  <si>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</si>
  <si>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</si>
  <si>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</si>
  <si>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</si>
  <si>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</si>
  <si>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</si>
  <si>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</si>
  <si>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</si>
  <si>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</si>
  <si>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</si>
  <si>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</si>
  <si>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</si>
  <si>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</si>
  <si>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</si>
  <si>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</si>
  <si>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</si>
  <si>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</si>
  <si>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</si>
  <si>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</si>
  <si>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</si>
  <si>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</si>
  <si>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</si>
  <si>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</si>
  <si>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</si>
  <si>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</si>
  <si>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</si>
  <si>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</si>
  <si>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</si>
  <si>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</si>
  <si>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</si>
  <si>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</si>
  <si>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</si>
  <si>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</si>
  <si>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</si>
  <si>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</si>
  <si>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</si>
  <si>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</si>
  <si>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</si>
  <si>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</si>
  <si>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</si>
  <si>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</si>
  <si>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</si>
  <si>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</si>
  <si>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</si>
  <si>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</si>
  <si>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</si>
  <si>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</si>
  <si>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</si>
  <si>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</si>
  <si>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</si>
  <si>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</si>
  <si>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</si>
  <si>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</si>
  <si>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</si>
  <si>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</si>
  <si>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</si>
  <si>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</si>
  <si>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</si>
  <si>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</si>
  <si>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</si>
  <si>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</si>
  <si>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</si>
  <si>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</si>
  <si>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</si>
  <si>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</si>
  <si>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</si>
  <si>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</si>
  <si>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</si>
  <si>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</si>
  <si>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</si>
  <si>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</si>
  <si>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</si>
  <si>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</si>
  <si>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</si>
  <si>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</si>
  <si>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</si>
  <si>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</si>
  <si>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</si>
  <si>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</si>
  <si>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</si>
  <si>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</si>
  <si>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</si>
  <si>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</si>
  <si>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</si>
  <si>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</si>
  <si>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</si>
  <si>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</si>
  <si>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</si>
  <si>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</si>
  <si>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</si>
  <si>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</si>
  <si>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</si>
  <si>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</si>
  <si>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</si>
  <si>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</si>
  <si>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</si>
  <si>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</si>
  <si>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</si>
  <si>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</si>
  <si>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</si>
  <si>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</si>
  <si>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</si>
  <si>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</si>
  <si>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</si>
  <si>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</si>
  <si>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</si>
  <si>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</si>
  <si>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</si>
  <si>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</si>
  <si>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</si>
  <si>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</si>
  <si>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</si>
  <si>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</si>
  <si>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</si>
  <si>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</si>
  <si>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</si>
  <si>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</si>
  <si>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</si>
  <si>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</si>
  <si>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</si>
  <si>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</si>
  <si>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</si>
  <si>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</si>
  <si>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</si>
  <si>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</si>
  <si>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</si>
  <si>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</si>
  <si>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</si>
  <si>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</si>
  <si>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</si>
  <si>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</si>
  <si>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</si>
  <si>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</si>
  <si>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</si>
  <si>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</si>
  <si>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</si>
  <si>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</si>
  <si>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</si>
  <si>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</si>
  <si>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</si>
  <si>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</si>
  <si>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</si>
  <si>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</si>
  <si>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</si>
  <si>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</si>
  <si>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</si>
  <si>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</si>
  <si>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</si>
  <si>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</si>
  <si>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</si>
  <si>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</si>
  <si>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</si>
  <si>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</si>
  <si>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</si>
  <si>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</si>
  <si>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</si>
  <si>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</si>
  <si>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</si>
  <si>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</si>
  <si>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</si>
  <si>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</si>
  <si>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</si>
  <si>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</si>
  <si>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</si>
  <si>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</si>
  <si>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</si>
  <si>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</si>
  <si>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</si>
  <si>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</si>
  <si>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</si>
  <si>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</si>
  <si>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</si>
  <si>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</si>
  <si>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</si>
  <si>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</si>
  <si>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</si>
  <si>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</si>
  <si>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</si>
  <si>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</si>
  <si>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</si>
  <si>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</si>
  <si>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</si>
  <si>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</si>
  <si>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</si>
  <si>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</si>
  <si>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</si>
  <si>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</si>
  <si>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</si>
  <si>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</si>
  <si>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</si>
  <si>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</si>
  <si>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</si>
  <si>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</si>
  <si>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</si>
  <si>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</si>
  <si>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</si>
  <si>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</si>
  <si>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</si>
  <si>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</si>
  <si>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</si>
  <si>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</si>
  <si>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</si>
  <si>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</si>
  <si>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</si>
  <si>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</si>
  <si>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</si>
  <si>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</si>
  <si>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</si>
  <si>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</si>
  <si>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</si>
  <si>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</si>
  <si>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</si>
  <si>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</si>
  <si>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</si>
  <si>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</si>
  <si>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</si>
  <si>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</si>
  <si>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</si>
  <si>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</si>
  <si>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</si>
  <si>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</si>
  <si>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</si>
  <si>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</si>
  <si>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</si>
  <si>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</si>
  <si>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</si>
  <si>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</si>
  <si>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</si>
  <si>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</si>
  <si>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</si>
  <si>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</si>
  <si>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</si>
  <si>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</si>
  <si>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</si>
  <si>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</si>
  <si>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</si>
  <si>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</si>
  <si>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</si>
  <si>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</si>
  <si>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</si>
  <si>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</si>
  <si>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</si>
  <si>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</si>
  <si>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</si>
  <si>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</si>
  <si>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</si>
  <si>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</si>
  <si>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</si>
  <si>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</si>
  <si>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</si>
  <si>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</si>
  <si>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</si>
  <si>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</si>
  <si>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</si>
  <si>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</si>
  <si>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</si>
  <si>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</si>
  <si>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</si>
  <si>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</si>
  <si>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</si>
  <si>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</si>
  <si>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</si>
  <si>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</si>
  <si>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</si>
  <si>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</si>
  <si>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</si>
  <si>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</si>
  <si>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</si>
  <si>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</si>
  <si>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</si>
  <si>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</si>
  <si>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</si>
  <si>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</si>
  <si>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</si>
  <si>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</si>
  <si>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</si>
  <si>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</si>
  <si>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</si>
  <si>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</si>
  <si>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</si>
  <si>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</si>
  <si>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</si>
  <si>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</si>
  <si>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</si>
  <si>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</si>
  <si>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</si>
  <si>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</si>
  <si>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</si>
  <si>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</si>
  <si>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</si>
  <si>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</si>
  <si>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</si>
  <si>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</si>
  <si>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</si>
  <si>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</si>
  <si>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</si>
  <si>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</si>
  <si>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</si>
  <si>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</si>
  <si>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</si>
  <si>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</si>
  <si>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</si>
  <si>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</si>
  <si>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</si>
  <si>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</si>
  <si>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</si>
  <si>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</si>
  <si>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</si>
  <si>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</si>
  <si>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</si>
  <si>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</si>
  <si>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</si>
  <si>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</si>
  <si>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</si>
  <si>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</si>
  <si>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</si>
  <si>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</si>
  <si>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</si>
  <si>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</si>
  <si>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</si>
  <si>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</si>
  <si>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</si>
  <si>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</si>
  <si>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</si>
  <si>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</si>
  <si>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</si>
  <si>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</si>
  <si>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</si>
  <si>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</si>
  <si>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</si>
  <si>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</si>
  <si>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</si>
  <si>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</si>
  <si>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</si>
  <si>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</si>
  <si>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</si>
  <si>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</si>
  <si>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</si>
  <si>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</si>
  <si>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</si>
  <si>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</si>
  <si>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</si>
  <si>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</si>
  <si>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</si>
  <si>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</si>
  <si>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</si>
  <si>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</si>
  <si>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</si>
  <si>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</si>
  <si>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</si>
  <si>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</si>
  <si>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</si>
  <si>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</si>
  <si>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</si>
  <si>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</si>
  <si>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</si>
  <si>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</si>
  <si>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</si>
  <si>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</si>
  <si>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</si>
  <si>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</si>
  <si>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</si>
  <si>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</si>
  <si>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</si>
  <si>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</si>
  <si>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</si>
  <si>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</si>
  <si>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</si>
  <si>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</si>
  <si>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</si>
  <si>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</si>
  <si>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</si>
  <si>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</si>
  <si>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</si>
  <si>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</si>
  <si>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</si>
  <si>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</si>
  <si>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</si>
  <si>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</si>
  <si>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</si>
  <si>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</si>
  <si>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</si>
  <si>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</si>
  <si>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</si>
  <si>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</si>
  <si>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</si>
  <si>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</si>
  <si>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</si>
  <si>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</si>
  <si>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</si>
  <si>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</si>
  <si>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</si>
  <si>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</si>
  <si>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</si>
  <si>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</si>
  <si>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</si>
  <si>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</si>
  <si>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</si>
  <si>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</si>
  <si>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</si>
  <si>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</si>
  <si>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</si>
  <si>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</si>
  <si>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</si>
  <si>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</si>
  <si>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</si>
  <si>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</si>
  <si>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</si>
  <si>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</si>
  <si>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</si>
  <si>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</si>
  <si>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</si>
  <si>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</si>
  <si>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</si>
  <si>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</si>
  <si>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</si>
  <si>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</si>
  <si>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</si>
  <si>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</si>
  <si>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</si>
  <si>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</si>
  <si>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</si>
  <si>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</si>
  <si>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</si>
  <si>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</si>
  <si>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</si>
  <si>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</si>
  <si>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</si>
  <si>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</si>
  <si>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</si>
  <si>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</si>
  <si>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</si>
  <si>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</si>
  <si>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</si>
  <si>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</si>
  <si>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</si>
  <si>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</si>
  <si>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</si>
  <si>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</si>
  <si>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</si>
  <si>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</si>
  <si>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</si>
  <si>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</si>
  <si>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</si>
  <si>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</si>
  <si>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</si>
  <si>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</si>
  <si>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</si>
  <si>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</si>
  <si>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</si>
  <si>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</si>
  <si>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</si>
  <si>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</si>
  <si>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</si>
  <si>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</si>
  <si>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</si>
  <si>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</si>
  <si>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</si>
  <si>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</si>
  <si>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</si>
  <si>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</si>
  <si>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</si>
  <si>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</si>
  <si>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</si>
  <si>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</si>
  <si>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</si>
  <si>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</si>
  <si>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</si>
  <si>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</si>
  <si>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</si>
  <si>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</si>
  <si>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</si>
  <si>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</si>
  <si>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</si>
  <si>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</si>
  <si>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</si>
  <si>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</si>
  <si>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</si>
  <si>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</si>
  <si>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</si>
  <si>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</si>
  <si>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</si>
  <si>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</si>
  <si>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</si>
  <si>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</si>
  <si>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</si>
  <si>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</si>
  <si>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</si>
  <si>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</si>
  <si>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</si>
  <si>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</si>
  <si>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</si>
  <si>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</si>
  <si>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</si>
  <si>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</si>
  <si>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</si>
  <si>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</si>
  <si>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</si>
  <si>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</si>
  <si>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</si>
  <si>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</si>
  <si>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</si>
  <si>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</si>
  <si>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</si>
  <si>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</si>
  <si>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</si>
  <si>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</si>
  <si>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</si>
  <si>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</si>
  <si>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</si>
  <si>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</si>
  <si>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</si>
  <si>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</si>
  <si>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</si>
  <si>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</si>
  <si>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</si>
  <si>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</si>
  <si>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</si>
  <si>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</si>
  <si>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</si>
  <si>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</si>
  <si>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</si>
  <si>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</si>
  <si>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</si>
  <si>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</si>
  <si>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</si>
  <si>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</si>
  <si>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</si>
  <si>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</si>
  <si>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</si>
  <si>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</si>
  <si>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</si>
  <si>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</si>
  <si>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</si>
  <si>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</si>
  <si>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</si>
  <si>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</si>
  <si>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</si>
  <si>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</si>
  <si>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</si>
  <si>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</si>
  <si>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</si>
  <si>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</si>
  <si>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</si>
  <si>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</si>
  <si>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</si>
  <si>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</si>
  <si>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</si>
  <si>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</si>
  <si>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</si>
  <si>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</si>
  <si>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</si>
  <si>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</si>
  <si>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</si>
  <si>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</si>
  <si>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</si>
  <si>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</si>
  <si>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</si>
  <si>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</si>
  <si>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</si>
  <si>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</si>
  <si>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</si>
  <si>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</si>
  <si>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</si>
  <si>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</si>
  <si>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</si>
  <si>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</si>
  <si>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</si>
  <si>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</si>
  <si>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</si>
  <si>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</si>
  <si>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</si>
  <si>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</si>
  <si>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</si>
  <si>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</si>
  <si>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</si>
  <si>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</si>
  <si>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</si>
  <si>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</si>
  <si>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</si>
  <si>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</si>
  <si>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</si>
  <si>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</si>
  <si>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</si>
  <si>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</si>
  <si>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</si>
  <si>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</si>
  <si>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</si>
  <si>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</si>
  <si>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</si>
  <si>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</si>
  <si>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</si>
  <si>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</si>
  <si>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</si>
  <si>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</si>
  <si>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</si>
  <si>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</si>
  <si>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</si>
  <si>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</si>
  <si>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</si>
  <si>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</si>
  <si>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</si>
  <si>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</si>
  <si>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</si>
  <si>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</si>
  <si>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</si>
  <si>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</si>
  <si>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</si>
  <si>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</si>
  <si>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</si>
  <si>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</si>
  <si>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</si>
  <si>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</si>
  <si>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</si>
  <si>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</si>
  <si>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</si>
  <si>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</si>
  <si>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</si>
  <si>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</si>
  <si>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</si>
  <si>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</si>
  <si>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</si>
  <si>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</si>
  <si>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</si>
  <si>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</si>
  <si>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</si>
  <si>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</si>
  <si>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</si>
  <si>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</si>
  <si>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</si>
  <si>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</si>
  <si>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</si>
  <si>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</si>
  <si>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</si>
  <si>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</si>
  <si>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</si>
  <si>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</si>
  <si>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</si>
  <si>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</si>
  <si>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</si>
  <si>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</si>
  <si>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</si>
  <si>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</si>
  <si>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</si>
  <si>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</si>
  <si>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</si>
  <si>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</si>
  <si>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</si>
  <si>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</si>
  <si>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</si>
  <si>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</si>
  <si>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</si>
  <si>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</si>
  <si>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</si>
  <si>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</si>
  <si>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</si>
  <si>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</si>
  <si>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</si>
  <si>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</si>
  <si>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</si>
  <si>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</si>
  <si>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</si>
  <si>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</si>
  <si>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</si>
  <si>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</si>
  <si>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</si>
  <si>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</si>
  <si>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</si>
  <si>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</si>
  <si>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</si>
  <si>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</si>
  <si>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</si>
  <si>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</si>
  <si>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</si>
  <si>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</si>
  <si>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</si>
  <si>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</si>
  <si>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</si>
  <si>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</si>
  <si>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</si>
  <si>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</si>
  <si>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</si>
  <si>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</si>
  <si>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</si>
  <si>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</si>
  <si>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</si>
  <si>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</si>
  <si>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</si>
  <si>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</si>
  <si>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</si>
  <si>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</si>
  <si>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</si>
  <si>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</si>
  <si>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</si>
  <si>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</si>
  <si>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</si>
  <si>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</si>
  <si>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</si>
  <si>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</si>
  <si>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</si>
  <si>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</si>
  <si>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</si>
  <si>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</si>
  <si>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</si>
  <si>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</si>
  <si>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</si>
  <si>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</si>
  <si>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</si>
  <si>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</si>
  <si>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</si>
  <si>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</si>
  <si>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</si>
  <si>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</si>
  <si>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</si>
  <si>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</si>
  <si>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</si>
  <si>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</si>
  <si>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</si>
  <si>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</si>
  <si>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</si>
  <si>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</si>
  <si>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</si>
  <si>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</si>
  <si>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</si>
  <si>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</si>
  <si>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</si>
  <si>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</si>
  <si>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</si>
  <si>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</si>
  <si>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</si>
  <si>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</si>
  <si>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</si>
  <si>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</si>
  <si>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</si>
  <si>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</si>
  <si>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</si>
  <si>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</si>
  <si>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</si>
  <si>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</si>
  <si>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</si>
  <si>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</si>
  <si>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</si>
  <si>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</si>
  <si>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</si>
  <si>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</si>
  <si>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</si>
  <si>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</si>
  <si>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</si>
  <si>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</si>
  <si>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</si>
  <si>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</si>
  <si>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</si>
  <si>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</si>
  <si>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</si>
  <si>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</si>
  <si>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</si>
  <si>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</si>
  <si>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</si>
  <si>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</si>
  <si>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</si>
  <si>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</si>
  <si>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</si>
  <si>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</si>
  <si>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</si>
  <si>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</si>
  <si>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</si>
  <si>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</si>
  <si>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</si>
  <si>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</si>
  <si>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</si>
  <si>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</si>
  <si>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</si>
  <si>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</si>
  <si>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</si>
  <si>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</si>
  <si>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</si>
  <si>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</si>
  <si>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</si>
  <si>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</si>
  <si>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</si>
  <si>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</si>
  <si>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</si>
  <si>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</si>
  <si>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</si>
  <si>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</si>
  <si>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</si>
  <si>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</si>
  <si>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</si>
  <si>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</si>
  <si>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</si>
  <si>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</si>
  <si>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</si>
  <si>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</si>
  <si>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</si>
  <si>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</si>
  <si>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</si>
  <si>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</si>
  <si>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</si>
  <si>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</si>
  <si>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</si>
  <si>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</si>
  <si>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</si>
  <si>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</si>
  <si>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</si>
  <si>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</si>
  <si>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</si>
  <si>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</si>
  <si>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</si>
  <si>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</si>
  <si>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</si>
  <si>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</si>
  <si>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</si>
  <si>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</si>
  <si>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</si>
  <si>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</si>
  <si>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</si>
  <si>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</si>
  <si>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</si>
  <si>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</si>
  <si>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</si>
  <si>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</si>
  <si>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</si>
  <si>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</si>
  <si>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</si>
  <si>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</si>
  <si>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</si>
  <si>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</si>
  <si>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</si>
  <si>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</si>
  <si>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</si>
  <si>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</si>
  <si>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</si>
  <si>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</si>
  <si>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</si>
  <si>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</si>
  <si>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</si>
  <si>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</si>
  <si>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</si>
  <si>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</si>
  <si>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</si>
  <si>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</si>
  <si>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</si>
  <si>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</si>
  <si>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</si>
  <si>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</si>
  <si>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</si>
  <si>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</si>
  <si>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</si>
  <si>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</si>
  <si>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</si>
  <si>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</si>
  <si>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</si>
  <si>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</si>
  <si>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</si>
  <si>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</si>
  <si>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</si>
  <si>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</si>
  <si>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</si>
  <si>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</si>
  <si>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</si>
  <si>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</si>
  <si>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</si>
  <si>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</si>
  <si>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</si>
  <si>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</si>
  <si>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</si>
  <si>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</si>
  <si>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</si>
  <si>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</si>
  <si>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</si>
  <si>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</si>
  <si>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</si>
  <si>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</si>
  <si>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</si>
  <si>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</si>
  <si>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</si>
  <si>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</si>
  <si>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</si>
  <si>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</si>
  <si>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</si>
  <si>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</si>
  <si>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</si>
  <si>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</si>
  <si>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</si>
  <si>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</si>
  <si>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</si>
  <si>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</si>
  <si>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</si>
  <si>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</si>
  <si>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</si>
  <si>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</si>
  <si>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</si>
  <si>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</si>
  <si>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</si>
  <si>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</si>
  <si>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</si>
  <si>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</si>
  <si>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</si>
  <si>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</si>
  <si>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</si>
  <si>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</si>
  <si>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</si>
  <si>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</si>
  <si>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</si>
  <si>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</si>
  <si>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</si>
  <si>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</si>
  <si>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</si>
  <si>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</si>
  <si>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</si>
  <si>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</si>
  <si>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</si>
  <si>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</si>
  <si>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</si>
  <si>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</si>
  <si>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</si>
  <si>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</si>
  <si>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</si>
  <si>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</si>
  <si>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</si>
  <si>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</si>
  <si>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</si>
  <si>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</si>
  <si>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</si>
  <si>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</si>
  <si>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</si>
  <si>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</si>
  <si>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</si>
  <si>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</si>
  <si>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</si>
  <si>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</si>
  <si>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</si>
  <si>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</si>
  <si>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</si>
  <si>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</si>
  <si>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</si>
  <si>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</si>
  <si>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</si>
  <si>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</si>
  <si>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</si>
  <si>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</si>
  <si>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</si>
  <si>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</si>
  <si>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</si>
  <si>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</si>
  <si>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</si>
  <si>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</si>
  <si>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</si>
  <si>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</si>
  <si>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</si>
  <si>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</si>
  <si>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</si>
  <si>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</si>
  <si>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</si>
  <si>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</si>
  <si>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</si>
  <si>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</si>
  <si>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</si>
  <si>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</si>
  <si>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</si>
  <si>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</si>
  <si>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</si>
  <si>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</si>
  <si>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</si>
  <si>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</si>
  <si>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</si>
  <si>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</si>
  <si>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</si>
  <si>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</si>
  <si>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</si>
  <si>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</si>
  <si>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</si>
  <si>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</si>
  <si>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</si>
  <si>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</si>
  <si>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</si>
  <si>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</si>
  <si>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</si>
  <si>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</si>
  <si>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</si>
  <si>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</si>
  <si>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</si>
  <si>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</si>
  <si>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</si>
  <si>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</si>
  <si>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</si>
  <si>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</si>
  <si>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</si>
  <si>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</si>
  <si>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</si>
  <si>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</si>
  <si>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</si>
  <si>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</si>
  <si>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</si>
  <si>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</si>
  <si>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</si>
  <si>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</si>
  <si>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</si>
  <si>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</si>
  <si>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</si>
  <si>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</si>
  <si>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</si>
  <si>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</si>
  <si>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</si>
  <si>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</si>
  <si>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</si>
  <si>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</si>
  <si>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</si>
  <si>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</si>
  <si>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</si>
  <si>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</si>
  <si>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</si>
  <si>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</si>
  <si>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</si>
  <si>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</si>
  <si>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</si>
  <si>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</si>
  <si>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</si>
  <si>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</si>
  <si>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</si>
  <si>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</si>
  <si>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</si>
  <si>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</si>
  <si>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</si>
  <si>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</si>
  <si>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</si>
  <si>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</si>
  <si>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</si>
  <si>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</si>
  <si>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</si>
  <si>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</si>
  <si>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</si>
  <si>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</si>
  <si>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</si>
  <si>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</si>
  <si>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</si>
  <si>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</si>
  <si>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</si>
  <si>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</si>
  <si>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</si>
  <si>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</si>
  <si>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</si>
  <si>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</si>
  <si>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</si>
  <si>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</si>
  <si>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</si>
  <si>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</si>
  <si>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</si>
  <si>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</si>
  <si>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</si>
  <si>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</si>
  <si>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</si>
  <si>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</si>
  <si>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</si>
  <si>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</si>
  <si>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</si>
  <si>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</si>
  <si>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</si>
  <si>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</si>
  <si>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</si>
  <si>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</si>
  <si>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</si>
  <si>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</si>
  <si>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</si>
  <si>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</si>
  <si>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</si>
  <si>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</si>
  <si>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</si>
  <si>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</si>
  <si>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</si>
  <si>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</si>
  <si>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</si>
  <si>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</si>
  <si>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</si>
  <si>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</si>
  <si>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</si>
  <si>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</si>
  <si>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</si>
  <si>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</si>
  <si>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</si>
  <si>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</si>
  <si>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</si>
  <si>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</si>
  <si>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</si>
  <si>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</si>
  <si>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</si>
  <si>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</si>
  <si>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</si>
  <si>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</si>
  <si>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</si>
  <si>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</si>
  <si>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</si>
  <si>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</si>
  <si>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</si>
  <si>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</si>
  <si>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</si>
  <si>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</si>
  <si>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</si>
  <si>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</si>
  <si>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</si>
  <si>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</si>
  <si>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</si>
  <si>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</si>
  <si>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</si>
  <si>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</si>
  <si>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</si>
  <si>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</si>
  <si>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</si>
  <si>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</si>
  <si>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</si>
  <si>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</si>
  <si>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</si>
  <si>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</si>
  <si>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</si>
  <si>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</si>
  <si>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</si>
  <si>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</si>
  <si>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</si>
  <si>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</si>
  <si>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</si>
  <si>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</si>
  <si>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</si>
  <si>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</si>
  <si>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</si>
  <si>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</si>
  <si>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</si>
  <si>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</si>
  <si>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</si>
  <si>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</si>
  <si>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</si>
  <si>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</si>
  <si>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</si>
  <si>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</si>
  <si>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</si>
  <si>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</si>
  <si>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</si>
  <si>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</si>
  <si>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</si>
  <si>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</si>
  <si>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</si>
  <si>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</si>
  <si>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</si>
  <si>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</si>
  <si>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</si>
  <si>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</si>
  <si>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</si>
  <si>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</si>
  <si>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</si>
  <si>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</si>
  <si>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</si>
  <si>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</si>
  <si>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</si>
  <si>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</si>
  <si>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</si>
  <si>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</si>
  <si>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</si>
  <si>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</si>
  <si>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</si>
  <si>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</si>
  <si>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</si>
  <si>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</si>
  <si>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</si>
  <si>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</si>
  <si>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</si>
  <si>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</si>
  <si>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</si>
  <si>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</si>
  <si>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</si>
  <si>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</si>
  <si>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</si>
  <si>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</si>
  <si>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</si>
  <si>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</si>
  <si>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</si>
  <si>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</si>
  <si>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</si>
  <si>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</si>
  <si>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</si>
  <si>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</si>
  <si>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</si>
  <si>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</si>
  <si>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</si>
  <si>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</si>
  <si>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</si>
  <si>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</si>
  <si>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</si>
  <si>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</si>
  <si>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</si>
  <si>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</si>
  <si>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</si>
  <si>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</si>
  <si>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</si>
  <si>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</si>
  <si>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</si>
  <si>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</si>
  <si>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</si>
  <si>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</si>
  <si>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</si>
  <si>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</si>
  <si>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</si>
  <si>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</si>
  <si>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</si>
  <si>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</si>
  <si>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</si>
  <si>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</si>
  <si>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</si>
  <si>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</si>
  <si>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</si>
  <si>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</si>
  <si>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</si>
  <si>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</si>
  <si>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</si>
  <si>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</si>
  <si>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</si>
  <si>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</si>
  <si>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</si>
  <si>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</si>
  <si>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</si>
  <si>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</si>
  <si>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</si>
  <si>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</si>
  <si>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</si>
  <si>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</si>
  <si>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</si>
  <si>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</si>
  <si>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</si>
  <si>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</si>
  <si>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</si>
  <si>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</si>
  <si>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</si>
  <si>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</si>
  <si>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</si>
  <si>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</si>
  <si>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</si>
  <si>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</si>
  <si>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</si>
  <si>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</si>
  <si>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</si>
  <si>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</si>
  <si>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</si>
  <si>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</si>
  <si>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</si>
  <si>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</si>
  <si>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</si>
  <si>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</si>
  <si>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</si>
  <si>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</si>
  <si>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</si>
  <si>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</si>
  <si>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</si>
  <si>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</si>
  <si>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</si>
  <si>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</si>
  <si>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</si>
  <si>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</si>
  <si>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</si>
  <si>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</si>
  <si>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</si>
  <si>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</si>
  <si>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</si>
  <si>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</si>
  <si>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</si>
  <si>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</si>
  <si>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</si>
  <si>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</si>
  <si>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</si>
  <si>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</si>
  <si>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</si>
  <si>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</si>
  <si>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</si>
  <si>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</si>
  <si>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</si>
  <si>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</si>
  <si>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</si>
  <si>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</si>
  <si>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</si>
  <si>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</si>
  <si>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</si>
  <si>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</si>
  <si>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</si>
  <si>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</si>
  <si>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</si>
  <si>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</si>
  <si>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</si>
  <si>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</si>
  <si>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</si>
  <si>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</si>
  <si>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</si>
  <si>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</si>
  <si>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</si>
  <si>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</si>
  <si>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</si>
  <si>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</si>
  <si>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</si>
  <si>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</si>
  <si>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</si>
  <si>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</si>
  <si>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</si>
  <si>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</si>
  <si>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</si>
  <si>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</si>
  <si>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</si>
  <si>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</si>
  <si>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</si>
  <si>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</si>
  <si>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</si>
  <si>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</si>
  <si>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</si>
  <si>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</si>
  <si>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</si>
  <si>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</si>
  <si>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</si>
  <si>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</si>
  <si>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</si>
  <si>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</si>
  <si>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</si>
  <si>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</si>
  <si>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</si>
  <si>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</si>
  <si>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</si>
  <si>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</si>
  <si>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</si>
  <si>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</si>
  <si>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</si>
  <si>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</si>
  <si>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</si>
  <si>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</si>
  <si>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</si>
  <si>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</si>
  <si>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</si>
  <si>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</si>
  <si>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</si>
  <si>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</si>
  <si>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</si>
  <si>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</si>
  <si>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</si>
  <si>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</si>
  <si>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</si>
  <si>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</si>
  <si>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</si>
  <si>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</si>
  <si>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</si>
  <si>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</si>
  <si>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</si>
  <si>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</si>
  <si>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</si>
  <si>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</si>
  <si>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</si>
  <si>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</si>
  <si>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</si>
  <si>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</si>
  <si>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</si>
  <si>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</si>
  <si>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</si>
  <si>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</si>
  <si>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</si>
  <si>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</si>
  <si>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</si>
  <si>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</si>
  <si>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</si>
  <si>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</si>
  <si>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</si>
  <si>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</si>
  <si>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</si>
  <si>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</si>
  <si>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</si>
  <si>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</si>
  <si>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</si>
  <si>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</si>
  <si>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</si>
  <si>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</si>
  <si>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</si>
  <si>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</si>
  <si>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</si>
  <si>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</si>
  <si>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</si>
  <si>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</si>
  <si>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</si>
  <si>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</si>
  <si>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</si>
  <si>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</si>
  <si>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</si>
  <si>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</si>
  <si>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</si>
  <si>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</si>
  <si>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</si>
  <si>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</si>
  <si>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</si>
  <si>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</si>
  <si>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</si>
  <si>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</si>
  <si>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</si>
  <si>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</si>
  <si>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</si>
  <si>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</si>
  <si>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</si>
  <si>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</si>
  <si>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</si>
  <si>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</si>
  <si>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</si>
  <si>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</si>
  <si>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</si>
  <si>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</si>
  <si>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</si>
  <si>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</si>
  <si>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</si>
  <si>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</si>
  <si>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</si>
  <si>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</si>
  <si>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</si>
  <si>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</si>
  <si>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</si>
  <si>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</si>
  <si>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</si>
  <si>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</si>
  <si>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</si>
  <si>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</si>
  <si>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</si>
  <si>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</si>
  <si>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</si>
  <si>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</si>
  <si>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</si>
  <si>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</si>
  <si>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</si>
  <si>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</si>
  <si>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</si>
  <si>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</si>
  <si>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</si>
  <si>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</si>
  <si>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</si>
  <si>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</si>
  <si>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</si>
  <si>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</si>
  <si>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</si>
  <si>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</si>
  <si>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</si>
  <si>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</si>
  <si>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</si>
  <si>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</si>
  <si>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</si>
  <si>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</si>
  <si>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</si>
  <si>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</si>
  <si>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</si>
  <si>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</si>
  <si>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</si>
  <si>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</si>
  <si>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</si>
  <si>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</si>
  <si>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</si>
  <si>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</si>
  <si>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</si>
  <si>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</si>
  <si>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</si>
  <si>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</si>
  <si>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</si>
  <si>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</si>
  <si>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</si>
  <si>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</si>
  <si>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</si>
  <si>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</si>
  <si>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</si>
  <si>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</si>
  <si>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</si>
  <si>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</si>
  <si>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</si>
  <si>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</si>
  <si>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</si>
  <si>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</si>
  <si>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</si>
  <si>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</si>
  <si>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</si>
  <si>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</si>
  <si>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</si>
  <si>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</si>
  <si>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</si>
  <si>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</si>
  <si>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</si>
  <si>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</si>
  <si>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</si>
  <si>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</si>
  <si>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</si>
  <si>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</si>
  <si>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</si>
  <si>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</si>
  <si>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</si>
  <si>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</si>
  <si>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</si>
  <si>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</si>
  <si>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</si>
  <si>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</si>
  <si>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</si>
  <si>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</si>
  <si>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</si>
  <si>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</si>
  <si>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</si>
  <si>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</si>
  <si>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</si>
  <si>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</si>
  <si>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</si>
  <si>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</si>
  <si>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</si>
  <si>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</si>
  <si>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</si>
  <si>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</si>
  <si>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</si>
  <si>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</si>
  <si>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</si>
  <si>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</si>
  <si>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</si>
  <si>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</si>
  <si>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</si>
  <si>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</si>
  <si>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</si>
  <si>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</si>
  <si>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</si>
  <si>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</si>
  <si>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</si>
  <si>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</si>
  <si>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</si>
  <si>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</si>
  <si>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</si>
  <si>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</si>
  <si>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</si>
  <si>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</si>
  <si>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</si>
  <si>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</si>
  <si>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</si>
  <si>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</si>
  <si>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</si>
  <si>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</si>
  <si>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</si>
  <si>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</si>
  <si>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</si>
  <si>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</si>
  <si>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</si>
  <si>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</si>
  <si>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</si>
  <si>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</si>
  <si>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</si>
  <si>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</si>
  <si>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</si>
  <si>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</si>
  <si>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</si>
  <si>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</si>
  <si>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</si>
  <si>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</si>
  <si>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</si>
  <si>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</si>
  <si>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</si>
  <si>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</si>
  <si>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</si>
  <si>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</si>
  <si>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</si>
  <si>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</si>
  <si>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</si>
  <si>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</si>
  <si>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</si>
  <si>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</si>
  <si>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</si>
  <si>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</si>
  <si>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</si>
  <si>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</si>
  <si>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</si>
  <si>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</si>
  <si>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</si>
  <si>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</si>
  <si>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</si>
  <si>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</si>
  <si>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</si>
  <si>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</si>
  <si>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</si>
  <si>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</si>
  <si>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</si>
  <si>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</si>
  <si>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</si>
  <si>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</si>
  <si>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</si>
  <si>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</si>
  <si>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</si>
  <si>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</si>
  <si>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</si>
  <si>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</si>
  <si>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</si>
  <si>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</si>
  <si>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</si>
  <si>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</si>
  <si>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</si>
  <si>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</si>
  <si>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</si>
  <si>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</si>
  <si>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</si>
  <si>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</si>
  <si>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</si>
  <si>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</si>
  <si>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</si>
  <si>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</si>
  <si>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</si>
  <si>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</si>
  <si>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</si>
  <si>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</si>
  <si>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</si>
  <si>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</si>
  <si>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</si>
  <si>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</si>
  <si>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</si>
  <si>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</si>
  <si>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</si>
  <si>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</si>
  <si>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</si>
  <si>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</si>
  <si>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</si>
  <si>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</si>
  <si>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</si>
  <si>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</si>
  <si>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</si>
  <si>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</si>
  <si>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</si>
  <si>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</si>
  <si>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</si>
  <si>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</si>
  <si>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</si>
  <si>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</si>
  <si>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</si>
  <si>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</si>
  <si>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</si>
  <si>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</si>
  <si>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</si>
  <si>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</si>
  <si>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</si>
  <si>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</si>
  <si>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</si>
  <si>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</si>
  <si>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</si>
  <si>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</si>
  <si>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</si>
  <si>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</si>
  <si>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</si>
  <si>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</si>
  <si>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</si>
  <si>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</si>
  <si>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</si>
  <si>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</si>
  <si>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</si>
  <si>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</si>
  <si>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</si>
  <si>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</si>
  <si>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</si>
  <si>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</si>
  <si>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</si>
  <si>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</si>
  <si>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</si>
  <si>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</si>
  <si>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</si>
  <si>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</si>
  <si>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</si>
  <si>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</si>
  <si>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</si>
  <si>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</si>
  <si>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</si>
  <si>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</si>
  <si>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</si>
  <si>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</si>
  <si>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</si>
  <si>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</si>
  <si>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</si>
  <si>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</si>
  <si>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</si>
  <si>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</si>
  <si>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</si>
  <si>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</si>
  <si>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</si>
  <si>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</si>
  <si>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</si>
  <si>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</si>
  <si>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</si>
  <si>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</si>
  <si>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</si>
  <si>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</si>
  <si>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</si>
  <si>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</si>
  <si>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</si>
  <si>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</si>
  <si>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</si>
  <si>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</si>
  <si>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</si>
  <si>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</si>
  <si>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</si>
  <si>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</si>
  <si>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</si>
  <si>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</si>
  <si>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</si>
  <si>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</si>
  <si>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</si>
  <si>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</si>
  <si>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</si>
  <si>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</si>
  <si>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</si>
  <si>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</si>
  <si>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</si>
  <si>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</si>
  <si>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</si>
  <si>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</si>
  <si>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</si>
  <si>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</si>
  <si>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</si>
  <si>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</si>
  <si>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</si>
  <si>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</si>
  <si>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</si>
  <si>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</si>
  <si>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</si>
  <si>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</si>
  <si>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</si>
  <si>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</si>
  <si>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</si>
  <si>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</si>
  <si>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</si>
  <si>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</si>
  <si>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</si>
  <si>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</si>
  <si>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</si>
  <si>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</si>
  <si>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</si>
  <si>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</si>
  <si>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</si>
  <si>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</si>
  <si>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</si>
  <si>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</si>
  <si>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</si>
  <si>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</si>
  <si>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</si>
  <si>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</si>
  <si>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</si>
  <si>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</si>
  <si>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</si>
  <si>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</si>
  <si>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</si>
  <si>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</si>
  <si>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</si>
  <si>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</si>
  <si>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</si>
  <si>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</si>
  <si>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</si>
  <si>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</si>
  <si>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</si>
  <si>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</si>
  <si>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</si>
  <si>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</si>
  <si>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</si>
  <si>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</si>
  <si>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</si>
  <si>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</si>
  <si>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</si>
  <si>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</si>
  <si>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</si>
  <si>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</si>
  <si>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</si>
  <si>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</si>
  <si>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</si>
  <si>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</si>
  <si>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</si>
  <si>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</si>
  <si>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</si>
  <si>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</si>
  <si>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</si>
  <si>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</si>
  <si>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</si>
  <si>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</si>
  <si>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</si>
  <si>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</si>
  <si>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</si>
  <si>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</si>
  <si>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</si>
  <si>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</si>
  <si>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</si>
  <si>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</si>
  <si>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</si>
  <si>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</si>
  <si>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</si>
  <si>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</si>
  <si>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</si>
  <si>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</si>
  <si>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</si>
  <si>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</si>
  <si>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</si>
  <si>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</si>
  <si>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</si>
  <si>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</si>
  <si>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</si>
  <si>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</si>
  <si>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</si>
  <si>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</si>
  <si>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</si>
  <si>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</si>
  <si>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</si>
  <si>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</si>
  <si>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</si>
  <si>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</si>
  <si>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</si>
  <si>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</si>
  <si>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</si>
  <si>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</si>
  <si>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</si>
  <si>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</si>
  <si>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</si>
  <si>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</si>
  <si>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</si>
  <si>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</si>
  <si>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</si>
  <si>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</si>
  <si>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</si>
  <si>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</si>
  <si>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</si>
  <si>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</si>
  <si>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</si>
  <si>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</si>
  <si>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</si>
  <si>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</si>
  <si>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</si>
  <si>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</si>
  <si>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</si>
  <si>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</si>
  <si>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</si>
  <si>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</si>
  <si>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</si>
  <si>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</si>
  <si>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</si>
  <si>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</si>
  <si>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</si>
  <si>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</si>
  <si>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</si>
  <si>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</si>
  <si>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</si>
  <si>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</si>
  <si>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</si>
  <si>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</si>
  <si>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</si>
  <si>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</si>
  <si>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</si>
  <si>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</si>
  <si>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</si>
  <si>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</si>
  <si>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</si>
  <si>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</si>
  <si>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</si>
  <si>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</si>
  <si>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</si>
  <si>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</si>
  <si>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</si>
  <si>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</si>
  <si>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</si>
  <si>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</si>
  <si>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</si>
  <si>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</si>
  <si>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</si>
  <si>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</si>
  <si>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</si>
  <si>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</si>
  <si>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</si>
  <si>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</si>
  <si>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</si>
  <si>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</si>
  <si>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</si>
  <si>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</si>
  <si>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</si>
  <si>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</si>
  <si>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</si>
  <si>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</si>
  <si>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</si>
  <si>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</si>
  <si>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</si>
  <si>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</si>
  <si>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</si>
  <si>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</si>
  <si>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</si>
  <si>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</si>
  <si>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</si>
  <si>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</si>
  <si>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</si>
  <si>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</si>
  <si>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</si>
  <si>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</si>
  <si>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</si>
  <si>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</si>
  <si>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</si>
  <si>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</si>
  <si>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</si>
  <si>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</si>
  <si>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</si>
  <si>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</si>
  <si>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</si>
  <si>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</si>
  <si>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</si>
  <si>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</si>
  <si>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</si>
  <si>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</si>
  <si>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</si>
  <si>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</si>
  <si>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</si>
  <si>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</si>
  <si>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</si>
  <si>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</si>
  <si>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</si>
  <si>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</si>
  <si>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</si>
  <si>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</si>
  <si>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</si>
  <si>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</si>
  <si>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</si>
  <si>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</si>
  <si>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</si>
  <si>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</si>
  <si>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</si>
  <si>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</si>
  <si>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</si>
  <si>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</si>
  <si>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</si>
  <si>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</si>
  <si>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</si>
  <si>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</si>
  <si>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</si>
  <si>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</si>
  <si>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</si>
  <si>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</si>
  <si>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</si>
  <si>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</si>
  <si>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</si>
  <si>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</si>
  <si>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</si>
  <si>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</si>
  <si>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</si>
  <si>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</si>
  <si>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</si>
  <si>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</si>
  <si>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</si>
  <si>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</si>
  <si>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</si>
  <si>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</si>
  <si>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</si>
  <si>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</si>
  <si>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</si>
  <si>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</si>
  <si>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</si>
  <si>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</si>
  <si>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</si>
  <si>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</si>
  <si>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</si>
  <si>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</si>
  <si>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</si>
  <si>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</si>
  <si>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</si>
  <si>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</si>
  <si>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</si>
  <si>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</si>
  <si>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</si>
  <si>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</si>
  <si>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</si>
  <si>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</si>
  <si>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</si>
  <si>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</si>
  <si>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</si>
  <si>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</si>
  <si>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</si>
  <si>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</si>
  <si>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</si>
  <si>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</si>
  <si>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</si>
  <si>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</si>
  <si>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</si>
  <si>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</si>
  <si>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</si>
  <si>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</si>
  <si>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</si>
  <si>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</si>
  <si>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</si>
  <si>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</si>
  <si>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</si>
  <si>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</si>
  <si>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</si>
  <si>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</si>
  <si>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</si>
  <si>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</si>
  <si>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</si>
  <si>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</si>
  <si>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</si>
  <si>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</si>
  <si>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</si>
  <si>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</si>
  <si>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</si>
  <si>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</si>
  <si>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</si>
  <si>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</si>
  <si>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</si>
  <si>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</si>
  <si>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</si>
  <si>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</si>
  <si>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</si>
  <si>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</si>
  <si>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</si>
  <si>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</si>
  <si>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</si>
  <si>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</si>
  <si>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</si>
  <si>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</si>
  <si>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</si>
  <si>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</si>
  <si>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</si>
  <si>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</si>
  <si>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</si>
  <si>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</si>
  <si>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</si>
  <si>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</si>
  <si>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</si>
  <si>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</si>
  <si>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</si>
  <si>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</si>
  <si>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</si>
  <si>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</si>
  <si>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</si>
  <si>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</si>
  <si>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</si>
  <si>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</si>
  <si>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</si>
  <si>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</si>
  <si>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</si>
  <si>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</si>
  <si>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</si>
  <si>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</si>
  <si>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</si>
  <si>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</si>
  <si>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</si>
  <si>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</si>
  <si>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</si>
  <si>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</si>
  <si>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</si>
  <si>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</si>
  <si>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</si>
  <si>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</si>
  <si>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</si>
  <si>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</si>
  <si>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</si>
  <si>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</si>
  <si>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</si>
  <si>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</si>
  <si>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</si>
  <si>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</si>
  <si>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</si>
  <si>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</si>
  <si>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</si>
  <si>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</si>
  <si>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</si>
  <si>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</si>
  <si>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</si>
  <si>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</si>
  <si>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</si>
  <si>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</si>
  <si>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</si>
  <si>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</si>
  <si>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</si>
  <si>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</si>
  <si>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</si>
  <si>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</si>
  <si>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</si>
  <si>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</si>
  <si>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</si>
  <si>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</si>
  <si>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</si>
  <si>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</si>
  <si>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</si>
  <si>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</si>
  <si>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</si>
  <si>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</si>
  <si>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</si>
  <si>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</si>
  <si>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</si>
  <si>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</si>
  <si>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</si>
  <si>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</si>
  <si>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</si>
  <si>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</si>
  <si>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</si>
  <si>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</si>
  <si>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</si>
  <si>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</si>
  <si>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</si>
  <si>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</si>
  <si>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</si>
  <si>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</si>
  <si>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</si>
  <si>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</si>
  <si>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</si>
  <si>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</si>
  <si>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</si>
  <si>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</si>
  <si>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</si>
  <si>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</si>
  <si>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</si>
  <si>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</si>
  <si>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</si>
  <si>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</si>
  <si>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</si>
  <si>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</si>
  <si>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</si>
  <si>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</si>
  <si>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</si>
  <si>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</si>
  <si>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</si>
  <si>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</si>
  <si>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</si>
  <si>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</si>
  <si>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</si>
  <si>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</si>
  <si>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</si>
  <si>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</si>
  <si>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</si>
  <si>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</si>
  <si>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</si>
  <si>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</si>
  <si>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</si>
  <si>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</si>
  <si>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</si>
  <si>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</si>
  <si>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</si>
  <si>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</si>
  <si>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</si>
  <si>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</si>
  <si>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</si>
  <si>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</si>
  <si>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</si>
  <si>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</si>
  <si>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</si>
  <si>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</si>
  <si>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</si>
  <si>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</si>
  <si>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</si>
  <si>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</si>
  <si>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</si>
  <si>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</si>
  <si>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</si>
  <si>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</si>
  <si>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</si>
  <si>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</si>
  <si>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</si>
  <si>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</si>
  <si>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</si>
  <si>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</si>
  <si>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</si>
  <si>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</si>
  <si>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</si>
  <si>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</si>
  <si>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</si>
  <si>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</si>
  <si>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</si>
  <si>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</si>
  <si>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</si>
  <si>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</si>
  <si>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</si>
  <si>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</si>
  <si>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</si>
  <si>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</si>
  <si>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</si>
  <si>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</si>
  <si>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</si>
  <si>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</si>
  <si>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</si>
  <si>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</si>
  <si>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</si>
  <si>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</si>
  <si>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</si>
  <si>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</si>
  <si>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</si>
  <si>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</si>
  <si>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</si>
  <si>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</si>
  <si>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</si>
  <si>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</si>
  <si>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</si>
  <si>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</si>
  <si>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</si>
  <si>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</si>
  <si>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</si>
  <si>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</si>
  <si>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</si>
  <si>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</si>
  <si>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</si>
  <si>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</si>
  <si>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</si>
  <si>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</si>
  <si>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</si>
  <si>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</si>
  <si>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</si>
  <si>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</si>
  <si>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</si>
  <si>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</si>
  <si>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</si>
  <si>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</si>
  <si>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</si>
  <si>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</si>
  <si>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</si>
  <si>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</si>
  <si>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</si>
  <si>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</si>
  <si>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</si>
  <si>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</si>
  <si>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</si>
  <si>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</si>
  <si>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</si>
  <si>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</si>
  <si>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</si>
  <si>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</si>
  <si>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</si>
  <si>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</si>
  <si>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</si>
  <si>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</si>
  <si>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</si>
  <si>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</si>
  <si>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</si>
  <si>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</si>
  <si>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</si>
  <si>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</si>
  <si>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</si>
  <si>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</si>
  <si>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</si>
  <si>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</si>
  <si>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</si>
  <si>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</si>
  <si>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</si>
  <si>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</si>
  <si>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</si>
  <si>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</si>
  <si>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</si>
  <si>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</si>
  <si>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</si>
  <si>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</si>
  <si>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</si>
  <si>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</si>
  <si>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</si>
  <si>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</si>
  <si>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</si>
  <si>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</si>
  <si>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</si>
  <si>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</si>
  <si>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</si>
  <si>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</si>
  <si>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</si>
  <si>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</si>
  <si>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</si>
  <si>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</si>
  <si>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</si>
  <si>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</si>
  <si>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</si>
  <si>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</si>
  <si>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</si>
  <si>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</si>
  <si>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</si>
  <si>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</si>
  <si>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</si>
  <si>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</si>
  <si>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</si>
  <si>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</si>
  <si>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</si>
  <si>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</si>
  <si>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</si>
  <si>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</si>
  <si>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</si>
  <si>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</si>
  <si>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</si>
  <si>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</si>
  <si>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</si>
  <si>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</si>
  <si>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</si>
  <si>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</si>
  <si>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</si>
  <si>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</si>
  <si>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</si>
  <si>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</si>
  <si>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</si>
  <si>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</si>
  <si>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</si>
  <si>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</si>
  <si>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</si>
  <si>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</si>
  <si>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</si>
  <si>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</si>
  <si>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</si>
  <si>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</si>
  <si>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</si>
  <si>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</si>
  <si>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</si>
  <si>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</si>
  <si>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</si>
  <si>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</si>
  <si>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</si>
  <si>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</si>
  <si>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</si>
  <si>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</si>
  <si>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</si>
  <si>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</si>
  <si>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</si>
  <si>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</si>
  <si>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</si>
  <si>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</si>
  <si>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</si>
  <si>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</si>
  <si>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</si>
  <si>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</si>
  <si>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</si>
  <si>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</si>
  <si>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</si>
  <si>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</si>
  <si>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</si>
  <si>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</si>
  <si>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</si>
  <si>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</si>
  <si>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</si>
  <si>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</si>
  <si>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</si>
  <si>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</si>
  <si>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</si>
  <si>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</si>
  <si>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</si>
  <si>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</si>
  <si>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</si>
  <si>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</si>
  <si>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</si>
  <si>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</si>
  <si>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</si>
  <si>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</si>
  <si>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</si>
  <si>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</si>
  <si>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</si>
  <si>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</si>
  <si>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</si>
  <si>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</si>
  <si>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</si>
  <si>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</si>
  <si>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</si>
  <si>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</si>
  <si>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</si>
  <si>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</si>
  <si>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</si>
  <si>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</si>
  <si>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</si>
  <si>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</si>
  <si>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</si>
  <si>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</si>
  <si>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</si>
  <si>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</si>
  <si>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</si>
  <si>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</si>
  <si>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</si>
  <si>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</si>
  <si>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</si>
  <si>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</si>
  <si>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</si>
  <si>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</si>
  <si>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</si>
  <si>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</si>
  <si>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</si>
  <si>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</si>
  <si>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</si>
  <si>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</si>
  <si>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</si>
  <si>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</si>
  <si>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</si>
  <si>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</si>
  <si>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</si>
  <si>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</si>
  <si>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</si>
  <si>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</si>
  <si>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</si>
  <si>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</si>
  <si>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</si>
  <si>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</si>
  <si>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</si>
  <si>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</si>
  <si>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</si>
  <si>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</si>
  <si>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</si>
  <si>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</si>
  <si>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</si>
  <si>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</si>
  <si>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</si>
  <si>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</si>
  <si>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</si>
  <si>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</si>
  <si>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</si>
  <si>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</si>
  <si>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</si>
  <si>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</si>
  <si>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</si>
  <si>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</si>
  <si>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</si>
  <si>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</si>
  <si>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</si>
  <si>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</si>
  <si>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</si>
  <si>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</si>
  <si>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</si>
  <si>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</si>
  <si>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</si>
  <si>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</si>
  <si>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</si>
  <si>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</si>
  <si>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</si>
  <si>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</si>
  <si>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</si>
  <si>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</si>
  <si>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</si>
  <si>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</si>
  <si>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</si>
  <si>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</si>
  <si>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</si>
  <si>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</si>
  <si>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</si>
  <si>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</si>
  <si>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</si>
  <si>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</si>
  <si>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</si>
  <si>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</si>
  <si>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</si>
  <si>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</si>
  <si>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</si>
  <si>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</si>
  <si>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</si>
  <si>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</si>
  <si>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</si>
  <si>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</si>
  <si>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</si>
  <si>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</si>
  <si>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</si>
  <si>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</si>
  <si>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</si>
  <si>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</si>
  <si>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</si>
  <si>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</si>
  <si>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</si>
  <si>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</si>
  <si>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</si>
  <si>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</si>
  <si>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</si>
  <si>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</si>
  <si>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</si>
  <si>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</si>
  <si>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</si>
  <si>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</si>
  <si>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</si>
  <si>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</si>
  <si>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</si>
  <si>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</si>
  <si>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</si>
  <si>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</si>
  <si>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</si>
  <si>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</si>
  <si>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</si>
  <si>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</si>
  <si>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</si>
  <si>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</si>
  <si>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</si>
  <si>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</si>
  <si>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</si>
  <si>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</si>
  <si>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</si>
  <si>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</si>
  <si>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</si>
  <si>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</si>
  <si>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</si>
  <si>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</si>
  <si>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</si>
  <si>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</si>
  <si>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</si>
  <si>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</si>
  <si>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</si>
  <si>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</si>
  <si>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</si>
  <si>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</si>
  <si>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</si>
  <si>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</si>
  <si>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</si>
  <si>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</si>
  <si>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</si>
  <si>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</si>
  <si>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</si>
  <si>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</si>
  <si>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</si>
  <si>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</si>
  <si>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</si>
  <si>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</si>
  <si>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</si>
  <si>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</si>
  <si>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</si>
  <si>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</si>
  <si>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</si>
  <si>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</si>
  <si>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</si>
  <si>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</si>
  <si>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</si>
  <si>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</si>
  <si>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</si>
  <si>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</si>
  <si>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</si>
  <si>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</si>
  <si>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</si>
  <si>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</si>
  <si>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</si>
  <si>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</si>
  <si>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</si>
  <si>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</si>
  <si>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</si>
  <si>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</si>
  <si>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</si>
  <si>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</si>
  <si>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</si>
  <si>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</si>
  <si>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</si>
  <si>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</si>
  <si>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</si>
  <si>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</si>
  <si>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</si>
  <si>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</si>
  <si>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</si>
  <si>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</si>
  <si>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</si>
  <si>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</si>
  <si>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</si>
  <si>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</si>
  <si>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</si>
  <si>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</si>
  <si>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</si>
  <si>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</si>
  <si>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</si>
  <si>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</si>
  <si>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</si>
  <si>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</si>
  <si>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</si>
  <si>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</si>
  <si>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</si>
  <si>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</si>
  <si>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</si>
  <si>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</si>
  <si>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</si>
  <si>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</si>
  <si>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</si>
  <si>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</si>
  <si>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</si>
  <si>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</si>
  <si>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</si>
  <si>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</si>
  <si>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</si>
  <si>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</si>
  <si>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</si>
  <si>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</si>
  <si>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</si>
  <si>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</si>
  <si>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</si>
  <si>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</si>
  <si>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</si>
  <si>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</si>
  <si>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</si>
  <si>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</si>
  <si>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</si>
  <si>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</si>
  <si>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</si>
  <si>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</si>
  <si>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</si>
  <si>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</si>
  <si>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</si>
  <si>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</si>
  <si>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</si>
  <si>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</si>
  <si>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</si>
  <si>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</si>
  <si>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</si>
  <si>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</si>
  <si>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</si>
  <si>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</si>
  <si>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</si>
  <si>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</si>
  <si>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</si>
  <si>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</si>
  <si>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</si>
  <si>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</si>
  <si>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</si>
  <si>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</si>
  <si>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</si>
  <si>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</si>
  <si>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</si>
  <si>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</si>
  <si>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</si>
  <si>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</si>
  <si>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</si>
  <si>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</si>
  <si>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</si>
  <si>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</si>
  <si>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</si>
  <si>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</si>
  <si>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</si>
  <si>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</si>
  <si>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</si>
  <si>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</si>
  <si>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</si>
  <si>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</si>
  <si>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</si>
  <si>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</si>
  <si>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</si>
  <si>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</si>
  <si>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</si>
  <si>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</si>
  <si>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</si>
  <si>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</si>
  <si>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</si>
  <si>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</si>
  <si>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</si>
  <si>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</si>
  <si>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</si>
  <si>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</si>
  <si>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</si>
  <si>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</si>
  <si>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</si>
  <si>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</si>
  <si>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</si>
  <si>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</si>
  <si>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</si>
  <si>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</si>
  <si>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</si>
  <si>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</si>
  <si>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</si>
  <si>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</si>
  <si>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</si>
  <si>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</si>
  <si>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</si>
  <si>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</si>
  <si>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</si>
  <si>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</si>
  <si>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</si>
  <si>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</si>
  <si>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</si>
  <si>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</si>
  <si>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</si>
  <si>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</si>
  <si>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</si>
  <si>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</si>
  <si>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</si>
  <si>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</si>
  <si>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</si>
  <si>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</si>
  <si>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</si>
  <si>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</si>
  <si>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</si>
  <si>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</si>
  <si>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</si>
  <si>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</si>
  <si>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</si>
  <si>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</si>
  <si>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</si>
  <si>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</si>
  <si>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</si>
  <si>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</si>
  <si>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</si>
  <si>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</si>
  <si>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</si>
  <si>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</si>
  <si>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</si>
  <si>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</si>
  <si>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</si>
  <si>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</si>
  <si>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</si>
  <si>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</si>
  <si>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</si>
  <si>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</si>
  <si>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</si>
  <si>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</si>
  <si>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</si>
  <si>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</si>
  <si>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</si>
  <si>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</si>
  <si>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</si>
  <si>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</si>
  <si>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</si>
  <si>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</si>
  <si>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</si>
  <si>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</si>
  <si>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</si>
  <si>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</si>
  <si>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</si>
  <si>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</si>
  <si>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</si>
  <si>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</si>
  <si>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</si>
  <si>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</si>
  <si>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</si>
  <si>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</si>
  <si>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</si>
  <si>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</si>
  <si>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</si>
  <si>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</si>
  <si>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</si>
  <si>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</si>
  <si>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</si>
  <si>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</si>
  <si>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</si>
  <si>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</si>
  <si>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</si>
  <si>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</si>
  <si>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</si>
  <si>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</si>
  <si>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</si>
  <si>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</si>
  <si>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</si>
  <si>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</si>
  <si>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</si>
  <si>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</si>
  <si>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</si>
  <si>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</si>
  <si>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</si>
  <si>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</si>
  <si>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</si>
  <si>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</si>
  <si>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</si>
  <si>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</si>
  <si>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</si>
  <si>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</si>
  <si>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</si>
  <si>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</si>
  <si>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</si>
  <si>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</si>
  <si>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</si>
  <si>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</si>
  <si>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</si>
  <si>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</si>
  <si>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</si>
  <si>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</si>
  <si>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</si>
  <si>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</si>
  <si>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</si>
  <si>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</si>
  <si>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</si>
  <si>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</si>
  <si>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</si>
  <si>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</si>
  <si>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</si>
  <si>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</si>
  <si>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</si>
  <si>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</si>
  <si>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</si>
  <si>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</si>
  <si>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</si>
  <si>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</si>
  <si>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</si>
  <si>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</si>
  <si>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</si>
  <si>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</si>
  <si>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</si>
  <si>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</si>
  <si>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</si>
  <si>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</si>
  <si>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</si>
  <si>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</si>
  <si>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</si>
  <si>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</si>
  <si>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</si>
  <si>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</si>
  <si>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</si>
  <si>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</si>
  <si>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</si>
  <si>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</si>
  <si>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</si>
  <si>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</si>
  <si>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</si>
  <si>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</si>
  <si>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</si>
  <si>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</si>
  <si>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</si>
  <si>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</si>
  <si>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</si>
  <si>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</si>
  <si>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</si>
  <si>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</si>
  <si>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</si>
  <si>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</si>
  <si>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</si>
  <si>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</si>
  <si>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</si>
  <si>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</si>
  <si>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</si>
  <si>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</si>
  <si>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</si>
  <si>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</si>
  <si>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</si>
  <si>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</si>
  <si>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</si>
  <si>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</si>
  <si>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</si>
  <si>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</si>
  <si>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</si>
  <si>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</si>
  <si>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</si>
  <si>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</si>
  <si>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</si>
  <si>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</si>
  <si>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</si>
  <si>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</si>
  <si>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</si>
  <si>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</si>
  <si>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</si>
  <si>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</si>
  <si>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</si>
  <si>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</si>
  <si>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</si>
  <si>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</si>
  <si>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</si>
  <si>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</si>
  <si>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</si>
  <si>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</si>
  <si>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</si>
  <si>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</si>
  <si>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</si>
  <si>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</si>
  <si>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</si>
  <si>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</si>
  <si>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</si>
  <si>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</si>
  <si>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</si>
  <si>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</si>
  <si>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</si>
  <si>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</si>
  <si>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</si>
  <si>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</si>
  <si>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</si>
  <si>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</si>
  <si>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</si>
  <si>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</si>
  <si>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</si>
  <si>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</si>
  <si>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</si>
  <si>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</si>
  <si>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</si>
  <si>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</si>
  <si>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</si>
  <si>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</si>
  <si>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</si>
  <si>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</si>
  <si>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</si>
  <si>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</si>
  <si>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</si>
  <si>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</si>
  <si>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</si>
  <si>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</si>
  <si>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</si>
  <si>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</si>
  <si>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</si>
  <si>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</si>
  <si>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</si>
  <si>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</si>
  <si>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</si>
  <si>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</si>
  <si>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</si>
  <si>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</si>
  <si>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</si>
  <si>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</si>
  <si>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</si>
  <si>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</si>
  <si>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</si>
  <si>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</si>
  <si>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</si>
  <si>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</si>
  <si>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</si>
  <si>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</si>
  <si>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</si>
  <si>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</si>
  <si>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</si>
  <si>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</si>
  <si>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</si>
  <si>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</si>
  <si>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</si>
  <si>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</si>
  <si>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</si>
  <si>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</si>
  <si>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</si>
  <si>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</si>
  <si>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</si>
  <si>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</si>
  <si>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</si>
  <si>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</si>
  <si>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</si>
  <si>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</si>
  <si>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</si>
  <si>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</si>
  <si>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</si>
  <si>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</si>
  <si>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</si>
  <si>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</si>
  <si>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</si>
  <si>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</si>
  <si>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</si>
  <si>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</si>
  <si>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</si>
  <si>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</si>
  <si>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</si>
  <si>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</si>
  <si>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</si>
  <si>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</si>
  <si>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</si>
  <si>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</si>
  <si>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</si>
  <si>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</si>
  <si>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</si>
  <si>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</si>
  <si>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</si>
  <si>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</si>
  <si>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</si>
  <si>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</si>
  <si>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</si>
  <si>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</si>
  <si>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</si>
  <si>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</si>
  <si>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</si>
  <si>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</si>
  <si>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</si>
  <si>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</si>
  <si>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</si>
  <si>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</si>
  <si>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</si>
  <si>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</si>
  <si>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</si>
  <si>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</si>
  <si>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</si>
  <si>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</si>
  <si>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</si>
  <si>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</si>
  <si>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</si>
  <si>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</si>
  <si>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</si>
  <si>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</si>
  <si>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</si>
  <si>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</si>
  <si>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</si>
  <si>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</si>
  <si>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</si>
  <si>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</si>
  <si>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</si>
  <si>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</si>
  <si>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</si>
  <si>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</si>
  <si>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</si>
  <si>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</si>
  <si>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</si>
  <si>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</si>
  <si>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</si>
  <si>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</si>
  <si>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</si>
  <si>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</si>
  <si>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</si>
  <si>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</si>
  <si>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</si>
  <si>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</si>
  <si>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</si>
  <si>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</si>
  <si>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</si>
  <si>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</si>
  <si>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</si>
  <si>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</si>
  <si>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</si>
  <si>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</si>
  <si>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</si>
  <si>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</si>
  <si>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</si>
  <si>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</si>
  <si>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</si>
  <si>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</si>
  <si>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</si>
  <si>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</si>
  <si>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</si>
  <si>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</si>
  <si>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</si>
  <si>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</si>
  <si>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</si>
  <si>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</si>
  <si>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</si>
  <si>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</si>
  <si>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</si>
  <si>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</si>
  <si>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</si>
  <si>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</si>
  <si>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</si>
  <si>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</si>
  <si>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</si>
  <si>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</si>
  <si>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</si>
  <si>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</si>
  <si>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</si>
  <si>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</si>
  <si>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</si>
  <si>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</si>
  <si>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</si>
  <si>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</si>
  <si>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</si>
  <si>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</si>
  <si>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</si>
  <si>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</si>
  <si>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</si>
  <si>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</si>
  <si>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</si>
  <si>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</si>
  <si>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</si>
  <si>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</si>
  <si>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</si>
  <si>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</si>
  <si>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</si>
  <si>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</si>
  <si>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</si>
  <si>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</si>
  <si>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</si>
  <si>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</si>
  <si>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</si>
  <si>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</si>
  <si>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</si>
  <si>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</si>
  <si>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</si>
  <si>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</si>
  <si>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</si>
  <si>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</si>
  <si>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</si>
  <si>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</si>
  <si>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</si>
  <si>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</si>
  <si>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</si>
  <si>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</si>
  <si>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</si>
  <si>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</si>
  <si>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</si>
  <si>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</si>
  <si>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</si>
  <si>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</si>
  <si>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</si>
  <si>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</si>
  <si>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</si>
  <si>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</si>
  <si>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</si>
  <si>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</si>
  <si>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</si>
  <si>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</si>
  <si>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</si>
  <si>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</si>
  <si>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</si>
  <si>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</si>
  <si>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</si>
  <si>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</si>
  <si>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</si>
  <si>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</si>
  <si>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</si>
  <si>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</si>
  <si>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</si>
  <si>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</si>
  <si>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</si>
  <si>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</si>
  <si>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</si>
  <si>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</si>
  <si>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</si>
  <si>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</si>
  <si>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</si>
  <si>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</si>
  <si>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</si>
  <si>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</si>
  <si>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</si>
  <si>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</si>
  <si>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</si>
  <si>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</si>
  <si>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</si>
  <si>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</si>
  <si>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</si>
  <si>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</si>
  <si>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</si>
  <si>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</si>
  <si>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</si>
  <si>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</si>
  <si>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</si>
  <si>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</si>
  <si>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</si>
  <si>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</si>
  <si>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</si>
  <si>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</si>
  <si>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</si>
  <si>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</si>
  <si>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</si>
  <si>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</si>
  <si>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</si>
  <si>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</si>
  <si>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</si>
  <si>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</si>
  <si>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</si>
  <si>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</si>
  <si>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</si>
  <si>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</si>
  <si>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</si>
  <si>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</si>
  <si>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</si>
  <si>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</si>
  <si>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</si>
  <si>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</si>
  <si>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</si>
  <si>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</si>
  <si>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</si>
  <si>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</si>
  <si>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</si>
  <si>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</si>
  <si>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</si>
  <si>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</si>
  <si>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</si>
  <si>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</si>
  <si>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</si>
  <si>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</si>
  <si>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</si>
  <si>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</si>
  <si>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</si>
  <si>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</si>
  <si>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</si>
  <si>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</si>
  <si>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</si>
  <si>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</si>
  <si>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</si>
  <si>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</si>
  <si>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</si>
  <si>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</si>
  <si>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</si>
  <si>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</si>
  <si>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</si>
  <si>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</si>
  <si>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</si>
  <si>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</si>
  <si>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</si>
  <si>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</si>
  <si>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</si>
  <si>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</si>
  <si>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</si>
  <si>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</si>
  <si>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</si>
  <si>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</si>
  <si>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</si>
  <si>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</si>
  <si>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</si>
  <si>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</si>
  <si>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</si>
  <si>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</si>
  <si>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</si>
  <si>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</si>
  <si>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</si>
  <si>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</si>
  <si>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</si>
  <si>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</si>
  <si>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</si>
  <si>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</si>
  <si>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</si>
  <si>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</si>
  <si>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</si>
  <si>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</si>
  <si>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</si>
  <si>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</si>
  <si>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</si>
  <si>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</si>
  <si>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</si>
  <si>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</si>
  <si>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</si>
  <si>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</si>
  <si>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</si>
  <si>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</si>
  <si>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</si>
  <si>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</si>
  <si>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</si>
  <si>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</si>
  <si>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</si>
  <si>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</si>
  <si>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</si>
  <si>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</si>
  <si>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</si>
  <si>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</si>
  <si>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</si>
  <si>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</si>
  <si>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</si>
  <si>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</si>
  <si>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</si>
  <si>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</si>
  <si>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</si>
  <si>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</si>
  <si>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</si>
  <si>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</si>
  <si>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</si>
  <si>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</si>
  <si>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</si>
  <si>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</si>
  <si>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</si>
  <si>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</si>
  <si>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</si>
  <si>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</si>
  <si>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</si>
  <si>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</si>
  <si>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</si>
  <si>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</si>
  <si>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</si>
  <si>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</si>
  <si>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</si>
  <si>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</si>
  <si>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</si>
  <si>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</si>
  <si>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</si>
  <si>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</si>
  <si>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</si>
  <si>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</si>
  <si>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</si>
  <si>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</si>
  <si>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</si>
  <si>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</si>
  <si>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</si>
  <si>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</si>
  <si>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</si>
  <si>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</si>
  <si>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</si>
  <si>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</si>
  <si>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</si>
  <si>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</si>
  <si>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</si>
  <si>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</si>
  <si>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</si>
  <si>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</si>
  <si>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</si>
  <si>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</si>
  <si>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</si>
  <si>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</si>
  <si>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</si>
  <si>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</si>
  <si>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</si>
  <si>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</si>
  <si>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</si>
  <si>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</si>
  <si>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</si>
  <si>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</si>
  <si>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</si>
  <si>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</si>
  <si>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</si>
  <si>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</si>
  <si>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</si>
  <si>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</si>
  <si>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</si>
  <si>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</si>
  <si>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</si>
  <si>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</si>
  <si>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</si>
  <si>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</si>
  <si>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</si>
  <si>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</si>
  <si>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</si>
  <si>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</si>
  <si>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</si>
  <si>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</si>
  <si>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</si>
  <si>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</si>
  <si>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</si>
  <si>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</si>
  <si>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</si>
  <si>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</si>
  <si>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</si>
  <si>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</si>
  <si>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</si>
  <si>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</si>
  <si>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</si>
  <si>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</si>
  <si>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</si>
  <si>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</si>
  <si>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</si>
  <si>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</si>
  <si>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</si>
  <si>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</si>
  <si>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</si>
  <si>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</si>
  <si>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</si>
  <si>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</si>
  <si>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</si>
  <si>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</si>
  <si>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</si>
  <si>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</si>
  <si>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</si>
  <si>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</si>
  <si>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</si>
  <si>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</si>
  <si>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</si>
  <si>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</si>
  <si>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</si>
  <si>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</si>
  <si>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</si>
  <si>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</si>
  <si>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</si>
  <si>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</si>
  <si>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</si>
  <si>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</si>
  <si>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</si>
  <si>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</si>
  <si>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</si>
  <si>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</si>
  <si>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</si>
  <si>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</si>
  <si>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</si>
  <si>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</si>
  <si>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</si>
  <si>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</si>
  <si>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</si>
  <si>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</si>
  <si>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</si>
  <si>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</si>
  <si>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</si>
  <si>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</si>
  <si>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</si>
  <si>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</si>
  <si>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</si>
  <si>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</si>
  <si>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</si>
  <si>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</si>
  <si>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</si>
  <si>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</si>
  <si>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</si>
  <si>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</si>
  <si>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</si>
  <si>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</si>
  <si>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</si>
  <si>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</si>
  <si>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</si>
  <si>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</si>
  <si>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</si>
  <si>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</si>
  <si>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</si>
  <si>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</si>
  <si>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</si>
  <si>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</si>
  <si>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</si>
  <si>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</si>
  <si>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</si>
  <si>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</si>
  <si>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</si>
  <si>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</si>
  <si>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</si>
  <si>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</si>
  <si>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</si>
  <si>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</si>
  <si>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</si>
  <si>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</si>
  <si>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</si>
  <si>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</si>
  <si>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</si>
  <si>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</si>
  <si>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</si>
  <si>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</si>
  <si>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</si>
  <si>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</si>
  <si>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</si>
  <si>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</si>
  <si>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</si>
  <si>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</si>
  <si>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</si>
  <si>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</si>
  <si>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</si>
  <si>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</si>
  <si>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</si>
  <si>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</si>
  <si>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</si>
  <si>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</si>
  <si>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</si>
  <si>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</si>
  <si>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</si>
  <si>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</si>
  <si>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</si>
  <si>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</si>
  <si>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</si>
  <si>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</si>
  <si>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</si>
  <si>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</si>
  <si>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</si>
  <si>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</si>
  <si>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</si>
  <si>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</si>
  <si>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</si>
  <si>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</si>
  <si>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</si>
  <si>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</si>
  <si>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</si>
  <si>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</si>
  <si>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</si>
  <si>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</si>
  <si>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</si>
  <si>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</si>
  <si>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</si>
  <si>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</si>
  <si>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</si>
  <si>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</si>
  <si>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</si>
  <si>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</si>
  <si>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</si>
  <si>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</si>
  <si>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</si>
  <si>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</si>
  <si>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</si>
  <si>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</si>
  <si>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</si>
  <si>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</si>
  <si>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</si>
  <si>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</si>
  <si>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</si>
  <si>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</si>
  <si>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</si>
  <si>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</si>
  <si>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</si>
  <si>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</si>
  <si>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</si>
  <si>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</si>
  <si>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</si>
  <si>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</si>
  <si>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</si>
  <si>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</si>
  <si>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</si>
  <si>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</si>
  <si>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</si>
  <si>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</si>
  <si>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</si>
  <si>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</si>
  <si>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</si>
  <si>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</si>
  <si>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</si>
  <si>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</si>
  <si>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</si>
  <si>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</si>
  <si>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</si>
  <si>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</si>
  <si>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</si>
  <si>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</si>
  <si>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</si>
  <si>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</si>
  <si>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</si>
  <si>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</si>
  <si>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</si>
  <si>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</si>
  <si>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</si>
  <si>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</si>
  <si>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</si>
  <si>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</si>
  <si>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</si>
  <si>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</si>
  <si>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</si>
  <si>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</si>
  <si>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</si>
  <si>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</si>
  <si>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</si>
  <si>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</si>
  <si>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</si>
  <si>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</si>
  <si>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</si>
  <si>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</si>
  <si>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</si>
  <si>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</si>
  <si>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</si>
  <si>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</si>
  <si>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</si>
  <si>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</si>
  <si>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</si>
  <si>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</si>
  <si>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</si>
  <si>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</si>
  <si>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</si>
  <si>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</si>
  <si>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</si>
  <si>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</si>
  <si>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</si>
  <si>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</si>
  <si>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</si>
  <si>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</si>
  <si>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</si>
  <si>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</si>
  <si>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</si>
  <si>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</si>
  <si>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</si>
  <si>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</si>
  <si>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</si>
  <si>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</si>
  <si>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</si>
  <si>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</si>
  <si>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</si>
  <si>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</si>
  <si>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</si>
  <si>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</si>
  <si>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</si>
  <si>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</si>
  <si>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</si>
  <si>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</si>
  <si>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</si>
  <si>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</si>
  <si>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</si>
  <si>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</si>
  <si>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</si>
  <si>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</si>
  <si>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</si>
  <si>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</si>
  <si>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</si>
  <si>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</si>
  <si>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</si>
  <si>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</si>
  <si>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</si>
  <si>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</si>
  <si>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</si>
  <si>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</si>
  <si>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</si>
  <si>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</si>
  <si>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</si>
  <si>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</si>
  <si>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</si>
  <si>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</si>
  <si>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</si>
  <si>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</si>
  <si>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</si>
  <si>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</si>
  <si>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</si>
  <si>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</si>
  <si>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</si>
  <si>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</si>
  <si>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</si>
  <si>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</si>
  <si>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</si>
  <si>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</si>
  <si>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</si>
  <si>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</si>
  <si>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</si>
  <si>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</si>
  <si>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</si>
  <si>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</si>
  <si>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</si>
  <si>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</si>
  <si>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</si>
  <si>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</si>
  <si>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</si>
  <si>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</si>
  <si>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</si>
  <si>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</si>
  <si>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</si>
  <si>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</si>
  <si>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</si>
  <si>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</si>
  <si>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</si>
  <si>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</si>
  <si>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</si>
  <si>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</si>
  <si>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</si>
  <si>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</si>
  <si>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</si>
  <si>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</si>
  <si>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</si>
  <si>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</si>
  <si>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</si>
  <si>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</si>
  <si>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</si>
  <si>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</si>
  <si>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</si>
  <si>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</si>
  <si>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</si>
  <si>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</si>
  <si>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</si>
  <si>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</si>
  <si>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</si>
  <si>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</si>
  <si>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</si>
  <si>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</si>
  <si>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</si>
  <si>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</si>
  <si>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</si>
  <si>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</si>
  <si>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</si>
  <si>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</si>
  <si>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</si>
  <si>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</si>
  <si>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</si>
  <si>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</si>
  <si>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</si>
  <si>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</si>
  <si>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</si>
  <si>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</si>
  <si>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</si>
  <si>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</si>
  <si>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</si>
  <si>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</si>
  <si>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</si>
  <si>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</si>
  <si>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</si>
  <si>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</si>
  <si>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</si>
  <si>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</si>
  <si>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</si>
  <si>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</si>
  <si>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</si>
  <si>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</si>
  <si>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</si>
  <si>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</si>
  <si>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</si>
  <si>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</si>
  <si>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</si>
  <si>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</si>
  <si>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</si>
  <si>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</si>
  <si>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</si>
  <si>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</si>
  <si>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</si>
  <si>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</si>
  <si>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</si>
  <si>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</si>
  <si>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</si>
  <si>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</si>
  <si>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</si>
  <si>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</si>
  <si>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</si>
  <si>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</si>
  <si>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</si>
  <si>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</si>
  <si>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</si>
  <si>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</si>
  <si>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</si>
  <si>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</si>
  <si>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</si>
  <si>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</si>
  <si>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</si>
  <si>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</si>
  <si>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</si>
  <si>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</si>
  <si>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</si>
  <si>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</si>
  <si>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</si>
  <si>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</si>
  <si>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</si>
  <si>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</si>
  <si>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</si>
  <si>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</si>
  <si>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</si>
  <si>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</si>
  <si>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</si>
  <si>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</si>
  <si>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</si>
  <si>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</si>
  <si>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</si>
  <si>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</si>
  <si>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</si>
  <si>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</si>
  <si>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</si>
  <si>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</si>
  <si>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</si>
  <si>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</si>
  <si>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</si>
  <si>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</si>
  <si>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</si>
  <si>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</si>
  <si>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</si>
  <si>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</si>
  <si>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</si>
  <si>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</si>
  <si>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</si>
  <si>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</si>
  <si>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</si>
  <si>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</si>
  <si>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</si>
  <si>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</si>
  <si>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</si>
  <si>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</si>
  <si>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</si>
  <si>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</si>
  <si>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</si>
  <si>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</si>
  <si>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</si>
  <si>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</si>
  <si>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</si>
  <si>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</si>
  <si>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</si>
  <si>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</si>
  <si>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</si>
  <si>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</si>
  <si>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</si>
  <si>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</si>
  <si>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</si>
  <si>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</si>
  <si>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</si>
  <si>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</si>
  <si>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</si>
  <si>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</si>
  <si>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</si>
  <si>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</si>
  <si>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</si>
  <si>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</si>
  <si>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</si>
  <si>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</si>
  <si>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</si>
  <si>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</si>
  <si>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</si>
  <si>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</si>
  <si>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</si>
  <si>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</si>
  <si>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</si>
  <si>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</si>
  <si>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</si>
  <si>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</si>
  <si>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</si>
  <si>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</si>
  <si>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</si>
  <si>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</si>
  <si>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</si>
  <si>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</si>
  <si>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</si>
  <si>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</si>
  <si>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</si>
  <si>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</si>
  <si>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</si>
  <si>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</si>
  <si>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</si>
  <si>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</si>
  <si>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</si>
  <si>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</si>
  <si>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</si>
  <si>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</si>
  <si>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</si>
  <si>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</si>
  <si>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</si>
  <si>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</si>
  <si>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</si>
  <si>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</si>
  <si>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</si>
  <si>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</si>
  <si>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</si>
  <si>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</si>
  <si>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</si>
  <si>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</si>
  <si>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</si>
  <si>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</si>
  <si>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</si>
  <si>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</si>
  <si>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</si>
  <si>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</si>
  <si>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</si>
  <si>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</si>
  <si>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</si>
  <si>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</si>
  <si>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</si>
  <si>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</si>
  <si>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</si>
  <si>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</si>
  <si>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</si>
  <si>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</si>
  <si>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</si>
  <si>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</si>
  <si>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</si>
  <si>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</si>
  <si>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</si>
  <si>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</si>
  <si>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</si>
  <si>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</si>
  <si>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</si>
  <si>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</si>
  <si>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</si>
  <si>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</si>
  <si>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</si>
  <si>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</si>
  <si>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</si>
  <si>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</si>
  <si>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</si>
  <si>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</si>
  <si>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</si>
  <si>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</si>
  <si>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</si>
  <si>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</si>
  <si>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</si>
  <si>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</si>
  <si>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</si>
  <si>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</si>
  <si>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</si>
  <si>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</si>
  <si>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</si>
  <si>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</si>
  <si>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</si>
  <si>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</si>
  <si>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</si>
  <si>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</si>
  <si>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</si>
  <si>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</si>
  <si>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</si>
  <si>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</si>
  <si>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</si>
  <si>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</si>
  <si>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</si>
  <si>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</si>
  <si>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</si>
  <si>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</si>
  <si>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</si>
  <si>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</si>
  <si>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</si>
  <si>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</si>
  <si>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</si>
  <si>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</si>
  <si>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</si>
  <si>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</si>
  <si>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</si>
  <si>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</si>
  <si>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</si>
  <si>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</si>
  <si>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</si>
  <si>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</si>
  <si>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</si>
  <si>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</si>
  <si>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</si>
  <si>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</si>
  <si>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</si>
  <si>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</si>
  <si>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</si>
  <si>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</si>
  <si>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</si>
  <si>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</si>
  <si>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</si>
  <si>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</si>
  <si>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</si>
  <si>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</si>
  <si>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</si>
  <si>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</si>
  <si>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</si>
  <si>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</si>
  <si>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</si>
  <si>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</si>
  <si>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</si>
  <si>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</si>
  <si>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</si>
  <si>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</si>
  <si>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</si>
  <si>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</si>
  <si>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</si>
  <si>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</si>
  <si>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</si>
  <si>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</si>
  <si>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</si>
  <si>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</si>
  <si>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</si>
  <si>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</si>
  <si>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</si>
  <si>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</si>
  <si>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</si>
  <si>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</si>
  <si>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</si>
  <si>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</si>
  <si>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</si>
  <si>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</si>
  <si>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</si>
  <si>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</si>
  <si>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</si>
  <si>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</si>
  <si>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</si>
  <si>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</si>
  <si>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</si>
  <si>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</si>
  <si>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</si>
  <si>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</si>
  <si>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</si>
  <si>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</si>
  <si>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</si>
  <si>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</si>
  <si>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</si>
  <si>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</si>
  <si>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</si>
  <si>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</si>
  <si>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</si>
  <si>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</si>
  <si>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</si>
  <si>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</si>
  <si>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</si>
  <si>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</si>
  <si>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</si>
  <si>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</si>
  <si>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</si>
  <si>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</si>
  <si>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</si>
  <si>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</si>
  <si>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</si>
  <si>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</si>
  <si>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</si>
  <si>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</si>
  <si>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</si>
  <si>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</si>
  <si>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</si>
  <si>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</si>
  <si>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</si>
  <si>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</si>
  <si>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</si>
  <si>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</si>
  <si>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</si>
  <si>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</si>
  <si>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</si>
  <si>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</si>
  <si>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</si>
  <si>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</si>
  <si>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</si>
  <si>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</si>
  <si>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</si>
  <si>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</si>
  <si>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</si>
  <si>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</si>
  <si>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</si>
  <si>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</si>
  <si>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</si>
  <si>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</si>
  <si>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</si>
  <si>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</si>
  <si>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</si>
  <si>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</si>
  <si>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</si>
  <si>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</si>
  <si>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</si>
  <si>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</si>
  <si>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</si>
  <si>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</si>
  <si>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</si>
  <si>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</si>
  <si>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</si>
  <si>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</si>
  <si>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</si>
  <si>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</si>
  <si>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</si>
  <si>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</si>
  <si>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</si>
  <si>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</si>
  <si>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</si>
  <si>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</si>
  <si>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</si>
  <si>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</si>
  <si>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</si>
  <si>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</si>
  <si>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</si>
  <si>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</si>
  <si>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</si>
  <si>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</si>
  <si>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</si>
  <si>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</si>
  <si>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</si>
  <si>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</si>
  <si>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</si>
  <si>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</si>
  <si>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</si>
  <si>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</si>
  <si>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</si>
  <si>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</si>
  <si>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</si>
  <si>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</si>
  <si>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</si>
  <si>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</si>
  <si>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</si>
  <si>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</si>
  <si>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</si>
  <si>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</si>
  <si>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</si>
  <si>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</si>
  <si>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</si>
  <si>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</si>
  <si>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</si>
  <si>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</si>
  <si>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</si>
  <si>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</si>
  <si>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</si>
  <si>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</si>
  <si>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</si>
  <si>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</si>
  <si>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</si>
  <si>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</si>
  <si>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</si>
  <si>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</si>
  <si>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</si>
  <si>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</si>
  <si>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</si>
  <si>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</si>
  <si>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</si>
  <si>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</si>
  <si>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</si>
  <si>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</si>
  <si>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</si>
  <si>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</si>
  <si>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</si>
  <si>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</si>
  <si>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</si>
  <si>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</si>
  <si>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</si>
  <si>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</si>
  <si>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</si>
  <si>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</si>
  <si>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</si>
  <si>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</si>
  <si>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</si>
  <si>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</si>
  <si>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</si>
  <si>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</si>
  <si>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</si>
  <si>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</si>
  <si>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</si>
  <si>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</si>
  <si>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</si>
  <si>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</si>
  <si>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</si>
  <si>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</si>
  <si>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</si>
  <si>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</si>
  <si>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</si>
  <si>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</si>
  <si>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</si>
  <si>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</si>
  <si>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</si>
  <si>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</si>
  <si>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</si>
  <si>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</si>
  <si>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</si>
  <si>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</si>
  <si>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</si>
  <si>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</si>
  <si>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</si>
  <si>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</si>
  <si>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</si>
  <si>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</si>
  <si>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</si>
  <si>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</si>
  <si>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</si>
  <si>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</si>
  <si>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</si>
  <si>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</si>
  <si>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</si>
  <si>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</si>
  <si>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</si>
  <si>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</si>
  <si>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</si>
  <si>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</si>
  <si>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</si>
  <si>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</si>
  <si>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</si>
  <si>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</si>
  <si>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</si>
  <si>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</si>
  <si>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</si>
  <si>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</si>
  <si>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</si>
  <si>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</si>
  <si>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</si>
  <si>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</si>
  <si>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</si>
  <si>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</si>
  <si>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</si>
  <si>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</si>
  <si>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</si>
  <si>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</si>
  <si>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</si>
  <si>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</si>
  <si>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</si>
  <si>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</si>
  <si>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</si>
  <si>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</si>
  <si>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</si>
  <si>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</si>
  <si>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</si>
  <si>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</si>
  <si>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</si>
  <si>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</si>
  <si>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</si>
  <si>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</si>
  <si>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</si>
  <si>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</si>
  <si>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</si>
  <si>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</si>
  <si>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</si>
  <si>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</si>
  <si>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</si>
  <si>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</si>
  <si>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</si>
  <si>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</si>
  <si>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</si>
  <si>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</si>
  <si>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</si>
  <si>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</si>
  <si>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</si>
  <si>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</si>
  <si>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</si>
  <si>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</si>
  <si>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</si>
  <si>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</si>
  <si>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</si>
  <si>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</si>
  <si>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</si>
  <si>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</si>
  <si>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</si>
  <si>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</si>
  <si>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</si>
  <si>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</si>
  <si>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</si>
  <si>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</si>
  <si>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</si>
  <si>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</si>
  <si>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</si>
  <si>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</si>
  <si>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</si>
  <si>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</si>
  <si>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</si>
  <si>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</si>
  <si>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</si>
  <si>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</si>
  <si>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</si>
  <si>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</si>
  <si>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</si>
  <si>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</si>
  <si>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</si>
  <si>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</si>
  <si>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</si>
  <si>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</si>
  <si>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</si>
  <si>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</si>
  <si>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</si>
  <si>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</si>
  <si>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</si>
  <si>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</si>
  <si>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</si>
  <si>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</si>
  <si>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</si>
  <si>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</si>
  <si>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</si>
  <si>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</si>
  <si>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</si>
  <si>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</si>
  <si>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</si>
  <si>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</si>
  <si>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</si>
  <si>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</si>
  <si>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</si>
  <si>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</si>
  <si>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</si>
  <si>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</si>
  <si>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</si>
  <si>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</si>
  <si>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</si>
  <si>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</si>
  <si>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</si>
  <si>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</si>
  <si>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</si>
  <si>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</si>
  <si>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</si>
  <si>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</si>
  <si>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</si>
  <si>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</si>
  <si>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</si>
  <si>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</si>
  <si>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</si>
  <si>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</si>
  <si>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</si>
  <si>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</si>
  <si>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</si>
  <si>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</si>
  <si>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</si>
  <si>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</si>
  <si>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</si>
  <si>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</si>
  <si>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</si>
  <si>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</si>
  <si>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</si>
  <si>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</si>
  <si>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</si>
  <si>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</si>
  <si>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</si>
  <si>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</si>
  <si>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</si>
  <si>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</si>
  <si>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</si>
  <si>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</si>
  <si>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</si>
  <si>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</si>
  <si>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</si>
  <si>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</si>
  <si>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</si>
  <si>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</si>
  <si>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</si>
  <si>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</si>
  <si>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</si>
  <si>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</si>
  <si>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</si>
  <si>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</si>
  <si>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</si>
  <si>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</si>
  <si>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</si>
  <si>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</si>
  <si>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</si>
  <si>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</si>
  <si>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</si>
  <si>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</si>
  <si>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</si>
  <si>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</si>
  <si>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</si>
  <si>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</si>
  <si>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</si>
  <si>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</si>
  <si>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</si>
  <si>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</si>
  <si>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</si>
  <si>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</si>
  <si>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</si>
  <si>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</si>
  <si>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</si>
  <si>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</si>
  <si>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</si>
  <si>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</si>
  <si>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</si>
  <si>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</si>
  <si>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</si>
  <si>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</si>
  <si>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</si>
  <si>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</si>
  <si>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</si>
  <si>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</si>
  <si>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</si>
  <si>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</si>
  <si>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</si>
  <si>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</si>
  <si>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</si>
  <si>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</si>
  <si>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</si>
  <si>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</si>
  <si>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</si>
  <si>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</si>
  <si>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</si>
  <si>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</si>
  <si>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</si>
  <si>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</si>
  <si>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</si>
  <si>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</si>
  <si>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</si>
  <si>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</si>
  <si>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</si>
  <si>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</si>
  <si>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</si>
  <si>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</si>
  <si>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</si>
  <si>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</si>
  <si>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</si>
  <si>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</si>
  <si>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</si>
  <si>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</si>
  <si>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</si>
  <si>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</si>
  <si>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</si>
  <si>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</si>
  <si>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</si>
  <si>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</si>
  <si>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</si>
  <si>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</si>
  <si>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</si>
  <si>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</si>
  <si>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</si>
  <si>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</si>
  <si>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</si>
  <si>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</si>
  <si>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</si>
  <si>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</si>
  <si>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</si>
  <si>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</si>
  <si>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</si>
  <si>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</si>
  <si>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</si>
  <si>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</si>
  <si>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</si>
  <si>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</si>
  <si>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</si>
  <si>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</si>
  <si>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</si>
  <si>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</si>
  <si>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</si>
  <si>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</si>
  <si>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</si>
  <si>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</si>
  <si>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</si>
  <si>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</si>
  <si>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</si>
  <si>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</si>
  <si>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</si>
  <si>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</si>
  <si>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</si>
  <si>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</si>
  <si>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</si>
  <si>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</si>
  <si>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</si>
  <si>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</si>
  <si>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</si>
  <si>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</si>
  <si>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</si>
  <si>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</si>
  <si>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</si>
  <si>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</si>
  <si>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</si>
  <si>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</si>
  <si>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</si>
  <si>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</si>
  <si>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</si>
  <si>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</si>
  <si>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</si>
  <si>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</si>
  <si>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</si>
  <si>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</si>
  <si>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</si>
  <si>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</si>
  <si>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</si>
  <si>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</si>
  <si>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</si>
  <si>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</si>
  <si>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</si>
  <si>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</si>
  <si>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</si>
  <si>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</si>
  <si>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</si>
  <si>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</si>
  <si>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</si>
  <si>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</si>
  <si>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</si>
  <si>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</si>
  <si>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</si>
  <si>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</si>
  <si>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</si>
  <si>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</si>
  <si>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</si>
  <si>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</si>
  <si>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</si>
  <si>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</si>
  <si>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</si>
  <si>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</si>
  <si>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</si>
  <si>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</si>
  <si>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</si>
  <si>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</si>
  <si>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</si>
  <si>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</si>
  <si>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</si>
  <si>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</si>
  <si>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</si>
  <si>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</si>
  <si>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</si>
  <si>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</si>
  <si>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</si>
  <si>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</si>
  <si>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</si>
  <si>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</si>
  <si>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</si>
  <si>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</si>
  <si>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</si>
  <si>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</si>
  <si>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</si>
  <si>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</si>
  <si>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</si>
  <si>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</si>
  <si>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</si>
  <si>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</si>
  <si>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</si>
  <si>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</si>
  <si>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</si>
  <si>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</si>
  <si>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</si>
  <si>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</si>
  <si>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</si>
  <si>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</si>
  <si>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</si>
  <si>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</si>
  <si>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</si>
  <si>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</si>
  <si>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</si>
  <si>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</si>
  <si>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</si>
  <si>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</si>
  <si>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</si>
  <si>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</si>
  <si>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</si>
  <si>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</si>
  <si>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</si>
  <si>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</si>
  <si>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</si>
  <si>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</si>
  <si>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</si>
  <si>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</si>
  <si>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</si>
  <si>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</si>
  <si>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</si>
  <si>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</si>
  <si>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</si>
  <si>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</si>
  <si>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</si>
  <si>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</si>
  <si>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</si>
  <si>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</si>
  <si>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</si>
  <si>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</si>
  <si>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</si>
  <si>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</si>
  <si>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</si>
  <si>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</si>
  <si>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</si>
  <si>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</si>
  <si>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</si>
  <si>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</si>
  <si>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</si>
  <si>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</si>
  <si>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</si>
  <si>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</si>
  <si>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</si>
  <si>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</si>
  <si>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</si>
  <si>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</si>
  <si>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</si>
  <si>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</si>
  <si>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</si>
  <si>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</si>
  <si>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</si>
  <si>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</si>
  <si>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</si>
  <si>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</si>
  <si>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</si>
  <si>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</si>
  <si>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</si>
  <si>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</si>
  <si>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</si>
  <si>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</si>
  <si>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</si>
  <si>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</si>
  <si>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</si>
  <si>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</si>
  <si>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</si>
  <si>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</si>
  <si>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</si>
  <si>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</si>
  <si>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</si>
  <si>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</si>
  <si>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</si>
  <si>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</si>
  <si>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</si>
  <si>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</si>
  <si>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</si>
  <si>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</si>
  <si>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</si>
  <si>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</si>
  <si>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</si>
  <si>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</si>
  <si>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</si>
  <si>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</si>
  <si>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</si>
  <si>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</si>
  <si>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</si>
  <si>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</si>
  <si>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</si>
  <si>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</si>
  <si>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</si>
  <si>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</si>
  <si>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</si>
  <si>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</si>
  <si>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</si>
  <si>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</si>
  <si>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</si>
  <si>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</si>
  <si>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</si>
  <si>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</si>
  <si>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</si>
  <si>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</si>
  <si>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</si>
  <si>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</si>
  <si>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</si>
  <si>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</si>
  <si>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</si>
  <si>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</si>
  <si>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</si>
  <si>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</si>
  <si>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</si>
  <si>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</si>
  <si>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</si>
  <si>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</si>
  <si>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</si>
  <si>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</si>
  <si>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</si>
  <si>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</si>
  <si>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</si>
  <si>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</si>
  <si>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</si>
  <si>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</si>
  <si>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</si>
  <si>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</si>
  <si>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</si>
  <si>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</si>
  <si>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</si>
  <si>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</si>
  <si>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</si>
  <si>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</si>
  <si>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</si>
  <si>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</si>
  <si>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</si>
  <si>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</si>
  <si>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</si>
  <si>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</si>
  <si>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</si>
  <si>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</si>
  <si>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</si>
  <si>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</si>
  <si>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</si>
  <si>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</si>
  <si>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</si>
  <si>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</si>
  <si>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</si>
  <si>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</si>
  <si>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</si>
  <si>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</si>
  <si>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</si>
  <si>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</si>
  <si>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</si>
  <si>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</si>
  <si>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</si>
  <si>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</si>
  <si>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</si>
  <si>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</si>
  <si>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</si>
  <si>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</si>
  <si>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</si>
  <si>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</si>
  <si>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</si>
  <si>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</si>
  <si>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</si>
  <si>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</si>
  <si>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</si>
  <si>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</si>
  <si>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</si>
  <si>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</si>
  <si>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</si>
  <si>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</si>
  <si>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</si>
  <si>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</si>
  <si>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</si>
  <si>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</si>
  <si>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</si>
  <si>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</si>
  <si>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</si>
  <si>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</si>
  <si>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</si>
  <si>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</si>
  <si>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</si>
  <si>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</si>
  <si>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</si>
  <si>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</si>
  <si>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</si>
  <si>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</si>
  <si>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</si>
  <si>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</si>
  <si>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</si>
  <si>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</si>
  <si>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</si>
  <si>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</si>
  <si>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</si>
  <si>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</si>
  <si>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</si>
  <si>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</si>
  <si>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</si>
  <si>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</si>
  <si>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</si>
  <si>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</si>
  <si>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</si>
  <si>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</si>
  <si>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</si>
  <si>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</si>
  <si>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</si>
  <si>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</si>
  <si>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</si>
  <si>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</si>
  <si>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</si>
  <si>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</si>
  <si>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</si>
  <si>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</si>
  <si>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</si>
  <si>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</si>
  <si>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</si>
  <si>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</si>
  <si>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</si>
  <si>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</si>
  <si>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</si>
  <si>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</si>
  <si>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</si>
  <si>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</si>
  <si>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</si>
  <si>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</si>
  <si>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</si>
  <si>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</si>
  <si>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</si>
  <si>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</si>
  <si>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</si>
  <si>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</si>
  <si>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</si>
  <si>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</si>
  <si>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</si>
  <si>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</si>
  <si>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</si>
  <si>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</si>
  <si>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</si>
  <si>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</si>
  <si>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</si>
  <si>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</si>
  <si>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</si>
  <si>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</si>
  <si>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</si>
  <si>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</si>
  <si>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</si>
  <si>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</si>
  <si>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</si>
  <si>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</si>
  <si>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</si>
  <si>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</si>
  <si>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</si>
  <si>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</si>
  <si>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</si>
  <si>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</si>
  <si>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</si>
  <si>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</si>
  <si>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</si>
  <si>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</si>
  <si>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</si>
  <si>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</si>
  <si>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</si>
  <si>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</si>
  <si>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</si>
  <si>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</si>
  <si>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</si>
  <si>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</si>
  <si>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</si>
  <si>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</si>
  <si>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</si>
  <si>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</si>
  <si>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</si>
  <si>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</si>
  <si>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</si>
  <si>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</si>
  <si>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</si>
  <si>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</si>
  <si>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</si>
  <si>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</si>
  <si>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</si>
  <si>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</si>
  <si>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</si>
  <si>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</si>
  <si>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</si>
  <si>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</si>
  <si>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</si>
  <si>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</si>
  <si>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</si>
  <si>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</si>
  <si>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</si>
  <si>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</si>
  <si>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</si>
  <si>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</si>
  <si>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</si>
  <si>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</si>
  <si>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</si>
  <si>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</si>
  <si>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</si>
  <si>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</si>
  <si>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</si>
  <si>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</si>
  <si>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</si>
  <si>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</si>
  <si>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</si>
  <si>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</si>
  <si>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</si>
  <si>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</si>
  <si>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</si>
  <si>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</si>
  <si>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</si>
  <si>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</si>
  <si>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</si>
  <si>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</si>
  <si>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</si>
  <si>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</si>
  <si>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</si>
  <si>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</si>
  <si>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</si>
  <si>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</si>
  <si>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</si>
  <si>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</si>
  <si>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</si>
  <si>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</si>
  <si>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</si>
  <si>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</si>
  <si>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</si>
  <si>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</si>
  <si>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</si>
  <si>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</si>
  <si>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</si>
  <si>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</si>
  <si>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</si>
  <si>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</si>
  <si>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</si>
  <si>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</si>
  <si>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</si>
  <si>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</si>
  <si>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</si>
  <si>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</si>
  <si>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</si>
  <si>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</si>
  <si>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</si>
  <si>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</si>
  <si>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</si>
  <si>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</si>
  <si>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</si>
  <si>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</si>
  <si>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</si>
  <si>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</si>
  <si>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</si>
  <si>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</si>
  <si>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</si>
  <si>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</si>
  <si>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</si>
  <si>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</si>
  <si>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</si>
  <si>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</si>
  <si>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</si>
  <si>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</si>
  <si>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</si>
  <si>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</si>
  <si>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</si>
  <si>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</si>
  <si>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</si>
  <si>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</si>
  <si>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</si>
  <si>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</si>
  <si>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</si>
  <si>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</si>
  <si>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</si>
  <si>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</si>
  <si>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</si>
  <si>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</si>
  <si>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</si>
  <si>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</si>
  <si>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</si>
  <si>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</si>
  <si>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</si>
  <si>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</si>
  <si>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</si>
  <si>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</si>
  <si>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</si>
  <si>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</si>
  <si>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</si>
  <si>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</si>
  <si>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</si>
  <si>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</si>
  <si>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</si>
  <si>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</si>
  <si>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</si>
  <si>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</si>
  <si>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</si>
  <si>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</si>
  <si>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</si>
  <si>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</si>
  <si>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</si>
  <si>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</si>
  <si>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</si>
  <si>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</si>
  <si>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</si>
  <si>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</si>
  <si>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</si>
  <si>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</si>
  <si>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</si>
  <si>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</si>
  <si>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</si>
  <si>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</si>
  <si>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</si>
  <si>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</si>
  <si>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</si>
  <si>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</si>
  <si>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</si>
  <si>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</si>
  <si>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</si>
  <si>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</si>
  <si>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</si>
  <si>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</si>
  <si>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</si>
  <si>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</si>
  <si>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</si>
  <si>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</si>
  <si>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</si>
  <si>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</si>
  <si>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</si>
  <si>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</si>
  <si>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</si>
  <si>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</si>
  <si>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</si>
  <si>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</si>
  <si>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</si>
  <si>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</si>
  <si>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</si>
  <si>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</si>
  <si>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</si>
  <si>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</si>
  <si>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</si>
  <si>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</si>
  <si>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</si>
  <si>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</si>
  <si>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</si>
  <si>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</si>
  <si>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</si>
  <si>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</si>
  <si>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</si>
  <si>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</si>
  <si>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</si>
  <si>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</si>
  <si>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</si>
  <si>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</si>
  <si>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</si>
  <si>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</si>
  <si>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</si>
  <si>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</si>
  <si>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</si>
  <si>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</si>
  <si>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</si>
  <si>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</si>
  <si>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</si>
  <si>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</si>
  <si>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</si>
  <si>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</si>
  <si>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</si>
  <si>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</si>
  <si>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</si>
  <si>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</si>
  <si>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</si>
  <si>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</si>
  <si>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</si>
  <si>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</si>
  <si>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</si>
  <si>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</si>
  <si>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</si>
  <si>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</si>
  <si>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</si>
  <si>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</si>
  <si>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</si>
  <si>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</si>
  <si>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</si>
  <si>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</si>
  <si>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</si>
  <si>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</si>
  <si>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</si>
  <si>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</si>
  <si>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</si>
  <si>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</si>
  <si>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</si>
  <si>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</si>
  <si>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</si>
  <si>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</si>
  <si>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</si>
  <si>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</si>
  <si>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</si>
  <si>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</si>
  <si>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</si>
  <si>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</si>
  <si>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</si>
  <si>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</si>
  <si>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</si>
  <si>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</si>
  <si>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</si>
  <si>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</si>
  <si>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</si>
  <si>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</si>
  <si>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</si>
  <si>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</si>
  <si>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</si>
  <si>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</si>
  <si>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</si>
  <si>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</si>
  <si>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</si>
  <si>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</si>
  <si>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</si>
  <si>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</si>
  <si>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</si>
  <si>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</si>
  <si>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</si>
  <si>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</si>
  <si>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</si>
  <si>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</si>
  <si>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</si>
  <si>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</si>
  <si>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</si>
  <si>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</si>
  <si>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</si>
  <si>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</si>
  <si>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</si>
  <si>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</si>
  <si>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</si>
  <si>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</si>
  <si>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</si>
  <si>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</si>
  <si>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</si>
  <si>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</si>
  <si>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</si>
  <si>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</si>
  <si>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</si>
  <si>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</si>
  <si>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</si>
  <si>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</si>
  <si>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</si>
  <si>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</si>
  <si>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</si>
  <si>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</si>
  <si>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</si>
  <si>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</si>
  <si>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</si>
  <si>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</si>
  <si>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</si>
  <si>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</si>
  <si>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</si>
  <si>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</si>
  <si>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</si>
  <si>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</si>
  <si>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</si>
  <si>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</si>
  <si>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</si>
  <si>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</si>
  <si>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</si>
  <si>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</si>
  <si>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</si>
  <si>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</si>
  <si>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</si>
  <si>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</si>
  <si>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</si>
  <si>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</si>
  <si>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</si>
  <si>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</si>
  <si>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</si>
  <si>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</si>
  <si>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</si>
  <si>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</si>
  <si>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</si>
  <si>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</si>
  <si>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</si>
  <si>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</si>
  <si>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</si>
  <si>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</si>
  <si>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</si>
  <si>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</si>
  <si>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</si>
  <si>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</si>
  <si>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</si>
  <si>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</si>
  <si>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</si>
  <si>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</si>
  <si>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</si>
  <si>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</si>
  <si>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</si>
  <si>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</si>
  <si>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</si>
  <si>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</si>
  <si>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</si>
  <si>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</si>
  <si>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</si>
  <si>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</si>
  <si>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</si>
  <si>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</si>
  <si>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</si>
  <si>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</si>
  <si>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</si>
  <si>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</si>
  <si>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</si>
  <si>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</si>
  <si>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</si>
  <si>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</si>
  <si>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</si>
  <si>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</si>
  <si>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</si>
  <si>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</si>
  <si>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</si>
  <si>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</si>
  <si>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</si>
  <si>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</si>
  <si>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</si>
  <si>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</si>
  <si>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</si>
  <si>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</si>
  <si>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</si>
  <si>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</si>
  <si>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</si>
  <si>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</si>
  <si>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</si>
  <si>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</si>
  <si>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</si>
  <si>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</si>
  <si>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</si>
  <si>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</si>
  <si>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</si>
  <si>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</si>
  <si>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</si>
  <si>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</si>
  <si>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</si>
  <si>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</si>
  <si>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</si>
  <si>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</si>
  <si>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</si>
  <si>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</si>
  <si>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</si>
  <si>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</si>
  <si>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</si>
  <si>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</si>
  <si>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</si>
  <si>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</si>
  <si>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</si>
  <si>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</si>
  <si>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</si>
  <si>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</si>
  <si>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</si>
  <si>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</si>
  <si>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</si>
  <si>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</si>
  <si>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</si>
  <si>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</si>
  <si>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</si>
  <si>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</si>
  <si>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</si>
  <si>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</si>
  <si>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</si>
  <si>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</si>
  <si>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</si>
  <si>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</si>
  <si>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</si>
  <si>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</si>
  <si>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</si>
  <si>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</si>
  <si>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</si>
  <si>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</si>
  <si>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</si>
  <si>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</si>
  <si>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</si>
  <si>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</si>
  <si>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</si>
  <si>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</si>
  <si>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</si>
  <si>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</si>
  <si>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</si>
  <si>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</si>
  <si>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</si>
  <si>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</si>
  <si>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</si>
  <si>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</si>
  <si>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</si>
  <si>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</si>
  <si>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</si>
  <si>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</si>
  <si>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</si>
  <si>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</si>
  <si>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</si>
  <si>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</si>
  <si>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</si>
  <si>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</si>
  <si>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</si>
  <si>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</si>
  <si>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</si>
  <si>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</si>
  <si>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</si>
  <si>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</si>
  <si>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</si>
  <si>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</si>
  <si>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</si>
  <si>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</si>
  <si>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</si>
  <si>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</si>
  <si>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</si>
  <si>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</si>
  <si>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</si>
  <si>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</si>
  <si>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</si>
  <si>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</si>
  <si>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</si>
  <si>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</si>
  <si>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</si>
  <si>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</si>
  <si>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</si>
  <si>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</si>
  <si>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</si>
  <si>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</si>
  <si>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</si>
  <si>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</si>
  <si>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</si>
  <si>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</si>
  <si>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</si>
  <si>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</si>
  <si>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</si>
  <si>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</si>
  <si>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</si>
  <si>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</si>
  <si>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</si>
  <si>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</si>
  <si>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</si>
  <si>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</si>
  <si>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</si>
  <si>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</si>
  <si>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</si>
  <si>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</si>
  <si>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</si>
  <si>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</si>
  <si>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</si>
  <si>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</si>
  <si>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</si>
  <si>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</si>
  <si>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</si>
  <si>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</si>
  <si>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</si>
  <si>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</si>
  <si>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</si>
  <si>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</si>
  <si>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</si>
  <si>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</si>
  <si>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</si>
  <si>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</si>
  <si>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</si>
  <si>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</si>
  <si>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</si>
  <si>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</si>
  <si>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</si>
  <si>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</si>
  <si>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</si>
  <si>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</si>
  <si>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</si>
  <si>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</si>
  <si>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</si>
  <si>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</si>
  <si>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</si>
  <si>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</si>
  <si>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</si>
  <si>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</si>
  <si>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</si>
  <si>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</si>
  <si>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</si>
  <si>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</si>
  <si>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</si>
  <si>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</si>
  <si>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</si>
  <si>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</si>
  <si>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</si>
  <si>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</si>
  <si>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</si>
  <si>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</si>
  <si>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</si>
  <si>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</si>
  <si>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</si>
  <si>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</si>
  <si>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</si>
  <si>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</si>
  <si>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</si>
  <si>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</si>
  <si>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</si>
  <si>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</si>
  <si>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</si>
  <si>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</si>
  <si>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</si>
  <si>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</si>
  <si>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</si>
  <si>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</si>
  <si>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</si>
  <si>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</si>
  <si>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</si>
  <si>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</si>
  <si>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</si>
  <si>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</si>
  <si>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</si>
  <si>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</si>
  <si>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</si>
  <si>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</si>
  <si>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</si>
  <si>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</si>
  <si>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</si>
  <si>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</si>
  <si>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</si>
  <si>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</si>
  <si>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</si>
  <si>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</si>
  <si>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</si>
  <si>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</si>
  <si>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</si>
  <si>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</si>
  <si>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</si>
  <si>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</si>
  <si>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</si>
  <si>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</si>
  <si>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</si>
  <si>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</si>
  <si>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</si>
  <si>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</si>
  <si>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</si>
  <si>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</si>
  <si>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</si>
  <si>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</si>
  <si>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</si>
  <si>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</si>
  <si>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</si>
  <si>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</si>
  <si>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</si>
  <si>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</si>
  <si>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</si>
  <si>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</si>
  <si>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</si>
  <si>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</si>
  <si>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</si>
  <si>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</si>
  <si>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</si>
  <si>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</si>
  <si>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</si>
  <si>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</si>
  <si>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</si>
  <si>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</si>
  <si>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</si>
  <si>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</si>
  <si>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</si>
  <si>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</si>
  <si>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</si>
  <si>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</si>
  <si>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</si>
  <si>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</si>
  <si>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</si>
  <si>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</si>
  <si>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</si>
  <si>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</si>
  <si>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</si>
  <si>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</si>
  <si>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</si>
  <si>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</si>
  <si>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</si>
  <si>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</si>
  <si>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</si>
  <si>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</si>
  <si>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</si>
  <si>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</si>
  <si>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</si>
  <si>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</si>
  <si>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</si>
  <si>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</si>
  <si>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</si>
  <si>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</si>
  <si>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</si>
  <si>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</si>
  <si>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</si>
  <si>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</si>
  <si>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</si>
  <si>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</si>
  <si>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</si>
  <si>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</si>
  <si>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</si>
  <si>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</si>
  <si>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</si>
  <si>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</si>
  <si>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</si>
  <si>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</si>
  <si>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</si>
  <si>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</si>
  <si>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</si>
  <si>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</si>
  <si>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</si>
  <si>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</si>
  <si>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</si>
  <si>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</si>
  <si>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</si>
  <si>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</si>
  <si>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</si>
  <si>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</si>
  <si>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</si>
  <si>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</si>
  <si>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</si>
  <si>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</si>
  <si>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</si>
  <si>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</si>
  <si>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</si>
  <si>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</si>
  <si>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</si>
  <si>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</si>
  <si>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</si>
  <si>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</si>
  <si>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</si>
  <si>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</si>
  <si>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</si>
  <si>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</si>
  <si>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</si>
  <si>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</si>
  <si>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</si>
  <si>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</si>
  <si>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</si>
  <si>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</si>
  <si>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</si>
  <si>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</si>
  <si>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</si>
  <si>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</si>
  <si>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</si>
  <si>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</si>
  <si>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</si>
  <si>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</si>
  <si>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</si>
  <si>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</si>
  <si>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</si>
  <si>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</si>
  <si>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</si>
  <si>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</si>
  <si>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</si>
  <si>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</si>
  <si>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</si>
  <si>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</si>
  <si>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</si>
  <si>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</si>
  <si>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</si>
  <si>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</si>
  <si>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</si>
  <si>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</si>
  <si>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</si>
  <si>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</si>
  <si>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</si>
  <si>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</si>
  <si>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</si>
  <si>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</si>
  <si>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</si>
  <si>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</si>
  <si>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</si>
  <si>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</si>
  <si>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</si>
  <si>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</si>
  <si>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</si>
  <si>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</si>
  <si>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</si>
  <si>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</si>
  <si>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</si>
  <si>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</si>
  <si>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</si>
  <si>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</si>
  <si>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</si>
  <si>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</si>
  <si>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</si>
  <si>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</si>
  <si>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</si>
  <si>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</si>
  <si>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</si>
  <si>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</si>
  <si>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</si>
  <si>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</si>
  <si>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</si>
  <si>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</si>
  <si>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</si>
  <si>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</si>
  <si>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</si>
  <si>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</si>
  <si>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</si>
  <si>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</si>
  <si>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</si>
  <si>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</si>
  <si>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</si>
  <si>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</si>
  <si>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</si>
  <si>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</si>
  <si>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</si>
  <si>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</si>
  <si>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</si>
  <si>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</si>
  <si>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</si>
  <si>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</si>
  <si>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</si>
  <si>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</si>
  <si>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</si>
  <si>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</si>
  <si>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</si>
  <si>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</si>
  <si>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</si>
  <si>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</si>
  <si>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</si>
  <si>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</si>
  <si>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</si>
  <si>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</si>
  <si>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</si>
  <si>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</si>
  <si>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</si>
  <si>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</si>
  <si>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</si>
  <si>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</si>
  <si>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</si>
  <si>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</si>
  <si>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</si>
  <si>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</si>
  <si>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</si>
  <si>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</si>
  <si>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</si>
  <si>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</si>
  <si>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</si>
  <si>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</si>
  <si>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</si>
  <si>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</si>
  <si>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</si>
  <si>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</si>
  <si>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</si>
  <si>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</si>
  <si>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</si>
  <si>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</si>
  <si>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</si>
  <si>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</si>
  <si>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</si>
  <si>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</si>
  <si>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</si>
  <si>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</si>
  <si>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</si>
  <si>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</si>
  <si>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</si>
  <si>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</si>
  <si>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</si>
  <si>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</si>
  <si>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</si>
  <si>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</si>
  <si>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</si>
  <si>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</si>
  <si>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</si>
  <si>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</si>
  <si>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</si>
  <si>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</si>
  <si>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</si>
  <si>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</si>
  <si>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</si>
  <si>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</si>
  <si>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</si>
  <si>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</si>
  <si>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</si>
  <si>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</si>
  <si>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</si>
  <si>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</si>
  <si>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</si>
  <si>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</si>
  <si>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</si>
  <si>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</si>
  <si>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</si>
  <si>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</si>
  <si>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</si>
  <si>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</si>
  <si>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</si>
  <si>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</si>
  <si>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</si>
  <si>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</si>
  <si>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</si>
  <si>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</si>
  <si>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</si>
  <si>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</si>
  <si>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</si>
  <si>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</si>
  <si>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</si>
  <si>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</si>
  <si>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</si>
  <si>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</si>
  <si>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</si>
  <si>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</si>
  <si>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</si>
  <si>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</si>
  <si>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</si>
  <si>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</si>
  <si>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</si>
  <si>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</si>
  <si>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</si>
  <si>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</si>
  <si>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</si>
  <si>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</si>
  <si>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</si>
  <si>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</si>
  <si>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</si>
  <si>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</si>
  <si>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</si>
  <si>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</si>
  <si>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</si>
  <si>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</si>
  <si>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</si>
  <si>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</si>
  <si>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</si>
  <si>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</si>
  <si>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</si>
  <si>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</si>
  <si>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</si>
  <si>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</si>
  <si>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</si>
  <si>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</si>
  <si>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</si>
  <si>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</si>
  <si>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</si>
  <si>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</si>
  <si>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</si>
  <si>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</si>
  <si>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</si>
  <si>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</si>
  <si>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</si>
  <si>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</si>
  <si>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</si>
  <si>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</si>
  <si>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</si>
  <si>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</si>
  <si>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</si>
  <si>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</si>
  <si>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</si>
  <si>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</si>
  <si>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</si>
  <si>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</si>
  <si>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</si>
  <si>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</si>
  <si>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</si>
  <si>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</si>
  <si>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</si>
  <si>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</si>
  <si>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</si>
  <si>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</si>
  <si>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</si>
  <si>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</si>
  <si>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</si>
  <si>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</si>
  <si>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</si>
  <si>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</si>
  <si>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</si>
  <si>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</si>
  <si>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</si>
  <si>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</si>
  <si>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</si>
  <si>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</si>
  <si>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</si>
  <si>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</si>
  <si>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</si>
  <si>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</si>
  <si>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</si>
  <si>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</si>
  <si>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</si>
  <si>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</si>
  <si>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</si>
  <si>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</si>
  <si>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</si>
  <si>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</si>
  <si>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</si>
  <si>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</si>
  <si>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</si>
  <si>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</si>
  <si>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</si>
  <si>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</si>
  <si>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</si>
  <si>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</si>
  <si>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</si>
  <si>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</si>
  <si>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</si>
  <si>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</si>
  <si>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</si>
  <si>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</si>
  <si>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</si>
  <si>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</si>
  <si>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</si>
  <si>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</si>
  <si>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</si>
  <si>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</si>
  <si>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</si>
  <si>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</si>
  <si>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</si>
  <si>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</si>
  <si>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</si>
  <si>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</si>
  <si>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</si>
  <si>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</si>
  <si>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</si>
  <si>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</si>
  <si>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</si>
  <si>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</si>
  <si>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</si>
  <si>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</si>
  <si>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</si>
  <si>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</si>
  <si>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</si>
  <si>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</si>
  <si>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</si>
  <si>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</si>
  <si>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</si>
  <si>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</si>
  <si>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</si>
  <si>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</si>
  <si>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</si>
  <si>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</si>
  <si>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</si>
  <si>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</si>
  <si>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</si>
  <si>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</si>
  <si>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</si>
  <si>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</si>
  <si>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</si>
  <si>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</si>
  <si>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</si>
  <si>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</si>
  <si>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</si>
  <si>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</si>
  <si>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</si>
  <si>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</si>
  <si>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</si>
  <si>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</si>
  <si>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</si>
  <si>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</si>
  <si>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</si>
  <si>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</si>
  <si>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</si>
  <si>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</si>
  <si>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</si>
  <si>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</si>
  <si>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</si>
  <si>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</si>
  <si>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</si>
  <si>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</si>
  <si>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</si>
  <si>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</si>
  <si>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</si>
  <si>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</si>
  <si>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</si>
  <si>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</si>
  <si>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</si>
  <si>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</si>
  <si>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</si>
  <si>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</si>
  <si>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</si>
  <si>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</si>
  <si>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</si>
  <si>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</si>
  <si>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</si>
  <si>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</si>
  <si>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</si>
  <si>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</si>
  <si>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</si>
  <si>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</si>
  <si>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</si>
  <si>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</si>
  <si>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</si>
  <si>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</si>
  <si>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</si>
  <si>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</si>
  <si>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</si>
  <si>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</si>
  <si>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</si>
  <si>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</si>
  <si>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</si>
  <si>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</si>
  <si>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</si>
  <si>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</si>
  <si>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</si>
  <si>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</si>
  <si>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</si>
  <si>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</si>
  <si>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</si>
  <si>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</si>
  <si>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</si>
  <si>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</si>
  <si>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</si>
  <si>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</si>
  <si>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</si>
  <si>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</si>
  <si>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</si>
  <si>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</si>
  <si>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</si>
  <si>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</si>
  <si>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</si>
  <si>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</si>
  <si>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</si>
  <si>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</si>
  <si>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</si>
  <si>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</si>
  <si>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</si>
  <si>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</si>
  <si>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</si>
  <si>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</si>
  <si>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</si>
  <si>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</si>
  <si>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</si>
  <si>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</si>
  <si>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</si>
  <si>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</si>
  <si>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</si>
  <si>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</si>
  <si>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</si>
  <si>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</si>
  <si>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</si>
  <si>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</si>
  <si>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</si>
  <si>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</si>
  <si>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</si>
  <si>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</si>
  <si>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</si>
  <si>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</si>
  <si>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</si>
  <si>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</si>
  <si>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</si>
  <si>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</si>
  <si>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</si>
  <si>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</si>
  <si>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</si>
  <si>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</si>
  <si>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</si>
  <si>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</si>
  <si>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</si>
  <si>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</si>
  <si>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</si>
  <si>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</si>
  <si>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</si>
  <si>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</si>
  <si>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</si>
  <si>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</si>
  <si>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</si>
  <si>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</si>
  <si>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</si>
  <si>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</si>
  <si>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</si>
  <si>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</si>
  <si>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</si>
  <si>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</si>
  <si>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</si>
  <si>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</si>
  <si>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</si>
  <si>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</si>
  <si>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</si>
  <si>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</si>
  <si>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</si>
  <si>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</si>
  <si>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</si>
  <si>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</si>
  <si>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</si>
  <si>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</si>
  <si>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</si>
  <si>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</si>
  <si>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</si>
  <si>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</si>
  <si>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</si>
  <si>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</si>
  <si>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</si>
  <si>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</si>
  <si>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</si>
  <si>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</si>
  <si>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</si>
  <si>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</si>
  <si>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</si>
  <si>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</si>
  <si>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</si>
  <si>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</si>
  <si>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</si>
  <si>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</si>
  <si>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</si>
  <si>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</si>
  <si>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</si>
  <si>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</si>
  <si>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</si>
  <si>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</si>
  <si>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</si>
  <si>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</si>
  <si>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</si>
  <si>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</si>
  <si>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</si>
  <si>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</si>
  <si>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</si>
  <si>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</si>
  <si>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</si>
  <si>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</si>
  <si>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</si>
  <si>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</si>
  <si>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</si>
  <si>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</si>
  <si>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</si>
  <si>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</si>
  <si>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</si>
  <si>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</si>
  <si>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</si>
  <si>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</si>
  <si>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</si>
  <si>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</si>
  <si>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</si>
  <si>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</si>
  <si>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</si>
  <si>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</si>
  <si>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</si>
  <si>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</si>
  <si>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</si>
  <si>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</si>
  <si>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</si>
  <si>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</si>
  <si>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</si>
  <si>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</si>
  <si>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</si>
  <si>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</si>
  <si>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</si>
  <si>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</si>
  <si>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</si>
  <si>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</si>
  <si>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</si>
  <si>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</si>
  <si>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</si>
  <si>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</si>
  <si>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</si>
  <si>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</si>
  <si>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</si>
  <si>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</si>
  <si>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</si>
  <si>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</si>
  <si>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</si>
  <si>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</si>
  <si>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</si>
  <si>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</si>
  <si>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</si>
  <si>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</si>
  <si>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</si>
  <si>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</si>
  <si>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</si>
  <si>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</si>
  <si>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</si>
  <si>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</si>
  <si>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</si>
  <si>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</si>
  <si>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</si>
  <si>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</si>
  <si>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</si>
  <si>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</si>
  <si>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</si>
  <si>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</si>
  <si>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</si>
  <si>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</si>
  <si>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</si>
  <si>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</si>
  <si>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</si>
  <si>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</si>
  <si>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</si>
  <si>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</si>
  <si>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</si>
  <si>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</si>
  <si>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</si>
  <si>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</si>
  <si>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</si>
  <si>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</si>
  <si>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</si>
  <si>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</si>
  <si>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</si>
  <si>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</si>
  <si>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</si>
  <si>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</si>
  <si>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</si>
  <si>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</si>
  <si>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</si>
  <si>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</si>
  <si>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</si>
  <si>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</si>
  <si>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</si>
  <si>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</si>
  <si>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</si>
  <si>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</si>
  <si>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</si>
  <si>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</si>
  <si>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</si>
  <si>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</si>
  <si>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</si>
  <si>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</si>
  <si>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</si>
  <si>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</si>
  <si>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</si>
  <si>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</si>
  <si>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</si>
  <si>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</si>
  <si>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</si>
  <si>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</si>
  <si>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</si>
  <si>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</si>
  <si>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</si>
  <si>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</si>
  <si>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</si>
  <si>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</si>
  <si>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</si>
  <si>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</si>
  <si>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</si>
  <si>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</si>
  <si>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</si>
  <si>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</si>
  <si>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</si>
  <si>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</si>
  <si>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</si>
  <si>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</si>
  <si>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</si>
  <si>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</si>
  <si>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</si>
  <si>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</si>
  <si>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</si>
  <si>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</si>
  <si>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</si>
  <si>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</si>
  <si>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</si>
  <si>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</si>
  <si>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</si>
  <si>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</si>
  <si>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</si>
  <si>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</si>
  <si>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</si>
  <si>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</si>
  <si>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</si>
  <si>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</si>
  <si>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</si>
  <si>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</si>
  <si>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</si>
  <si>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</si>
  <si>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</si>
  <si>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</si>
  <si>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</si>
  <si>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</si>
  <si>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</si>
  <si>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</si>
  <si>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</si>
  <si>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</si>
  <si>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</si>
  <si>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</si>
  <si>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</si>
  <si>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</si>
  <si>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</si>
  <si>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</si>
  <si>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</si>
  <si>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</si>
  <si>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</si>
  <si>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</si>
  <si>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</si>
  <si>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</si>
  <si>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</si>
  <si>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</si>
  <si>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</si>
  <si>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</si>
  <si>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</si>
  <si>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</si>
  <si>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</si>
  <si>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</si>
  <si>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</si>
  <si>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</si>
  <si>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</si>
  <si>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</si>
  <si>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</si>
  <si>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</si>
  <si>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</si>
  <si>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</si>
  <si>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</si>
  <si>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</si>
  <si>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</si>
  <si>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</si>
  <si>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</si>
  <si>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</si>
  <si>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</si>
  <si>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</si>
  <si>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</si>
  <si>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</si>
  <si>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</si>
  <si>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</si>
  <si>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</si>
  <si>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</si>
  <si>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</si>
  <si>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</si>
  <si>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</si>
  <si>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</si>
  <si>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</si>
  <si>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</si>
  <si>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</si>
  <si>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</si>
  <si>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</si>
  <si>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</si>
  <si>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</si>
  <si>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</si>
  <si>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</si>
  <si>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</si>
  <si>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</si>
  <si>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</si>
  <si>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</si>
  <si>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</si>
  <si>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</si>
  <si>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</si>
  <si>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</si>
  <si>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</si>
  <si>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</si>
  <si>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</si>
  <si>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</si>
  <si>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</si>
  <si>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</si>
  <si>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</si>
  <si>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</si>
  <si>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</si>
  <si>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</si>
  <si>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</si>
  <si>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</si>
  <si>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</si>
  <si>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</si>
  <si>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</si>
  <si>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</si>
  <si>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</si>
  <si>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</si>
  <si>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</si>
  <si>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</si>
  <si>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</si>
  <si>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</si>
  <si>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</si>
  <si>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</si>
  <si>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</si>
  <si>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</si>
  <si>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</si>
  <si>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</si>
  <si>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</si>
  <si>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</si>
  <si>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</si>
  <si>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</si>
  <si>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</si>
  <si>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</si>
  <si>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</si>
  <si>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</si>
  <si>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</si>
  <si>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</si>
  <si>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</si>
  <si>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</si>
  <si>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</si>
  <si>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</si>
  <si>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</si>
  <si>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</si>
  <si>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</si>
  <si>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</si>
  <si>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</si>
  <si>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</si>
  <si>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</si>
  <si>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</si>
  <si>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</si>
  <si>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</si>
  <si>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</si>
  <si>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</si>
  <si>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</si>
  <si>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</si>
  <si>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</si>
  <si>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</si>
  <si>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</si>
  <si>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</si>
  <si>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</si>
  <si>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</si>
  <si>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</si>
  <si>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</si>
  <si>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</si>
  <si>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</si>
  <si>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</si>
  <si>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</si>
  <si>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</si>
  <si>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</si>
  <si>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</si>
  <si>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</si>
  <si>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</si>
  <si>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</si>
  <si>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</si>
  <si>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</si>
  <si>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</si>
  <si>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</si>
  <si>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</si>
  <si>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</si>
  <si>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</si>
  <si>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</si>
  <si>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</si>
  <si>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</si>
  <si>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</si>
  <si>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</si>
  <si>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</si>
  <si>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</si>
  <si>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</si>
  <si>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</si>
  <si>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</si>
  <si>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</si>
  <si>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</si>
  <si>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</si>
  <si>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</si>
  <si>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</si>
  <si>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</si>
  <si>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</si>
  <si>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</si>
  <si>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</si>
  <si>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</si>
  <si>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</si>
  <si>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</si>
  <si>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</si>
  <si>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</si>
  <si>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</si>
  <si>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</si>
  <si>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</si>
  <si>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</si>
  <si>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</si>
  <si>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</si>
  <si>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</si>
  <si>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</si>
  <si>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</si>
  <si>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</si>
  <si>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</si>
  <si>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</si>
  <si>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</si>
  <si>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</si>
  <si>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</si>
  <si>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</si>
  <si>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</si>
  <si>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</si>
  <si>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</si>
  <si>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</si>
  <si>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</si>
  <si>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</si>
  <si>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</si>
  <si>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</si>
  <si>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</si>
  <si>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</si>
  <si>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</si>
  <si>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</si>
  <si>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</si>
  <si>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</si>
  <si>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</si>
  <si>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</si>
  <si>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</si>
  <si>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</si>
  <si>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</si>
  <si>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</si>
  <si>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</si>
  <si>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</si>
  <si>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</si>
  <si>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</si>
  <si>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</si>
  <si>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</si>
  <si>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</si>
  <si>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</si>
  <si>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</si>
  <si>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</si>
  <si>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</si>
  <si>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</si>
  <si>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</si>
  <si>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</si>
  <si>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</si>
  <si>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</si>
  <si>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</si>
  <si>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</si>
  <si>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</si>
  <si>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</si>
  <si>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</si>
  <si>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</si>
  <si>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</si>
  <si>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</si>
  <si>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</si>
  <si>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</si>
  <si>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</si>
  <si>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</si>
  <si>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</si>
  <si>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</si>
  <si>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</si>
  <si>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</si>
  <si>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</si>
  <si>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</si>
  <si>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</si>
  <si>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</si>
  <si>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</si>
  <si>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</si>
  <si>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</si>
  <si>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</si>
  <si>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</si>
  <si>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</si>
  <si>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</si>
  <si>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</si>
  <si>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</si>
  <si>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</si>
  <si>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</si>
  <si>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</si>
  <si>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</si>
  <si>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</si>
  <si>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</si>
  <si>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</si>
  <si>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</si>
  <si>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</si>
  <si>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</si>
  <si>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</si>
  <si>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</si>
  <si>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</si>
  <si>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</si>
  <si>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</si>
  <si>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</si>
  <si>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</si>
  <si>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</si>
  <si>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</si>
  <si>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</si>
  <si>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</si>
  <si>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</si>
  <si>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</si>
  <si>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</si>
  <si>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</si>
  <si>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</si>
  <si>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</si>
  <si>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</si>
  <si>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</si>
  <si>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</si>
  <si>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</si>
  <si>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</si>
  <si>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</si>
  <si>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</si>
  <si>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</si>
  <si>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</si>
  <si>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</si>
  <si>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</si>
  <si>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</si>
  <si>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</si>
  <si>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</si>
  <si>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</si>
  <si>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</si>
  <si>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</si>
  <si>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</si>
  <si>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</si>
  <si>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</si>
  <si>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</si>
  <si>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</si>
  <si>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</si>
  <si>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</si>
  <si>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</si>
  <si>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</si>
  <si>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</si>
  <si>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</si>
  <si>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</si>
  <si>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</si>
  <si>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</si>
  <si>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</si>
  <si>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</si>
  <si>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</si>
  <si>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</si>
  <si>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</si>
  <si>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</si>
  <si>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</si>
  <si>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</si>
  <si>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</si>
  <si>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</si>
  <si>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</si>
  <si>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</si>
  <si>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</si>
  <si>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</si>
  <si>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</si>
  <si>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</si>
  <si>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</si>
  <si>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</si>
  <si>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</si>
  <si>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</si>
  <si>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</si>
  <si>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</si>
  <si>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</si>
  <si>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</si>
  <si>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</si>
  <si>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</si>
  <si>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</si>
  <si>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</si>
  <si>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</si>
  <si>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</si>
  <si>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</si>
  <si>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</si>
  <si>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</si>
  <si>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</si>
  <si>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</si>
  <si>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</si>
  <si>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</si>
  <si>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</si>
  <si>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</si>
  <si>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</si>
  <si>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</si>
  <si>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</si>
  <si>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</si>
  <si>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</si>
  <si>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</si>
  <si>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</si>
  <si>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</si>
  <si>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</si>
  <si>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</si>
  <si>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</si>
  <si>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</si>
  <si>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</si>
  <si>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</si>
  <si>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</si>
  <si>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</si>
  <si>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</si>
  <si>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</si>
  <si>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</si>
  <si>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</si>
  <si>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</si>
  <si>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</si>
  <si>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</si>
  <si>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</si>
  <si>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</si>
  <si>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</si>
  <si>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</si>
  <si>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</si>
  <si>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</si>
  <si>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</si>
  <si>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</si>
  <si>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</si>
  <si>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</si>
  <si>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</si>
  <si>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</si>
  <si>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</si>
  <si>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</si>
  <si>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</si>
  <si>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</si>
  <si>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</si>
  <si>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</si>
  <si>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</si>
  <si>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</si>
  <si>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</si>
  <si>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</si>
  <si>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</si>
  <si>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</si>
  <si>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</si>
  <si>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</si>
  <si>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</si>
  <si>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</si>
  <si>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</si>
  <si>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</si>
  <si>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</si>
  <si>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</si>
  <si>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</si>
  <si>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</si>
  <si>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</si>
  <si>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</si>
  <si>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</si>
  <si>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</si>
  <si>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</si>
  <si>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</si>
  <si>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</si>
  <si>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</si>
  <si>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</si>
  <si>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</si>
  <si>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</si>
  <si>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</si>
  <si>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</si>
  <si>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</si>
  <si>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</si>
  <si>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</si>
  <si>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</si>
  <si>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</si>
  <si>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</si>
  <si>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</si>
  <si>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</si>
  <si>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</si>
  <si>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</si>
  <si>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</si>
  <si>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</si>
  <si>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</si>
  <si>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</si>
  <si>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</si>
  <si>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</si>
  <si>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</si>
  <si>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</si>
  <si>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</si>
  <si>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</si>
  <si>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</si>
  <si>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</si>
  <si>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</si>
  <si>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</si>
  <si>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</si>
  <si>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</si>
  <si>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</si>
  <si>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</si>
  <si>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</si>
  <si>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</si>
  <si>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</si>
  <si>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</si>
  <si>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</si>
  <si>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</si>
  <si>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</si>
  <si>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</si>
  <si>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</si>
  <si>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</si>
  <si>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</si>
  <si>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</si>
  <si>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</si>
  <si>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</si>
  <si>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</si>
  <si>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</si>
  <si>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</si>
  <si>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</si>
  <si>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</si>
  <si>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</si>
  <si>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</si>
  <si>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</si>
  <si>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</si>
  <si>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</si>
  <si>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</si>
  <si>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</si>
  <si>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</si>
  <si>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</si>
  <si>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</si>
  <si>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</si>
  <si>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</si>
  <si>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</si>
  <si>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</si>
  <si>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</si>
  <si>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</si>
  <si>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</si>
  <si>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</si>
  <si>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</si>
  <si>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</si>
  <si>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</si>
  <si>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</si>
  <si>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</si>
  <si>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</si>
  <si>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</si>
  <si>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</si>
  <si>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</si>
  <si>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</si>
  <si>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</si>
  <si>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</si>
  <si>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</si>
  <si>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</si>
  <si>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</si>
  <si>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</si>
  <si>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</si>
  <si>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</si>
  <si>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</si>
  <si>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</si>
  <si>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</si>
  <si>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</si>
  <si>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</si>
  <si>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</si>
  <si>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</si>
  <si>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</si>
  <si>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</si>
  <si>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</si>
  <si>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</si>
  <si>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</si>
  <si>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</si>
  <si>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</si>
  <si>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</si>
  <si>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</si>
  <si>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</si>
  <si>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</si>
  <si>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</si>
  <si>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</si>
  <si>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</si>
  <si>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</si>
  <si>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</si>
  <si>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</si>
  <si>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</si>
  <si>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</si>
  <si>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</si>
  <si>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</si>
  <si>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</si>
  <si>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</si>
  <si>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</si>
  <si>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</si>
  <si>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</si>
  <si>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</si>
  <si>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</si>
  <si>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</si>
  <si>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</si>
  <si>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</si>
  <si>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</si>
  <si>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</si>
  <si>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</si>
  <si>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</si>
  <si>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</si>
  <si>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</si>
  <si>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</si>
  <si>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</si>
  <si>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</si>
  <si>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</si>
  <si>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</si>
  <si>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</si>
  <si>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</si>
  <si>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</si>
  <si>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</si>
  <si>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</si>
  <si>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</si>
  <si>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</si>
  <si>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</si>
  <si>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</si>
  <si>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</si>
  <si>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</si>
  <si>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</si>
  <si>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</si>
  <si>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</si>
  <si>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</si>
  <si>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</si>
  <si>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</si>
  <si>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</si>
  <si>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</si>
  <si>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</si>
  <si>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</si>
  <si>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</si>
  <si>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</si>
  <si>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</si>
  <si>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</si>
  <si>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</si>
  <si>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</si>
  <si>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</si>
  <si>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</si>
  <si>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</si>
  <si>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</si>
  <si>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</si>
  <si>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</si>
  <si>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</si>
  <si>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</si>
  <si>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</si>
  <si>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</si>
  <si>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</si>
  <si>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</si>
  <si>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</si>
  <si>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</si>
  <si>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</si>
  <si>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</si>
  <si>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</si>
  <si>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</si>
  <si>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</si>
  <si>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</si>
  <si>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</si>
  <si>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</si>
  <si>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</si>
  <si>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</si>
  <si>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</si>
  <si>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</si>
  <si>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</si>
  <si>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</si>
  <si>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</si>
  <si>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</si>
  <si>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</si>
  <si>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</si>
  <si>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</si>
  <si>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</si>
  <si>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</si>
  <si>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</si>
  <si>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</si>
  <si>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</si>
  <si>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</si>
  <si>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</si>
  <si>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</si>
  <si>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</si>
  <si>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</si>
  <si>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</si>
  <si>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</si>
  <si>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</si>
  <si>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</si>
  <si>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</si>
  <si>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</si>
  <si>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</si>
  <si>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</si>
  <si>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</si>
  <si>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</si>
  <si>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</si>
  <si>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</si>
  <si>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</si>
  <si>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</si>
  <si>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</si>
  <si>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</si>
  <si>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</si>
  <si>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</si>
  <si>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</si>
  <si>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</si>
  <si>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</si>
  <si>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</si>
  <si>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</si>
  <si>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</si>
  <si>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</si>
  <si>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</si>
  <si>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</si>
  <si>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</si>
  <si>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</si>
  <si>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</si>
  <si>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</si>
  <si>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</si>
  <si>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</si>
  <si>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</si>
  <si>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</si>
  <si>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</si>
  <si>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</si>
  <si>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</si>
  <si>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</si>
  <si>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</si>
  <si>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</si>
  <si>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</si>
  <si>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</si>
  <si>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</si>
  <si>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</si>
  <si>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</si>
  <si>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</si>
  <si>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</si>
  <si>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</si>
  <si>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</si>
  <si>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</si>
  <si>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</si>
  <si>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</si>
  <si>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</si>
  <si>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</si>
  <si>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</si>
  <si>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</si>
  <si>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</si>
  <si>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</si>
  <si>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</si>
  <si>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</si>
  <si>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</si>
  <si>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</si>
  <si>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</si>
  <si>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</si>
  <si>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</si>
  <si>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</si>
  <si>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</si>
  <si>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</si>
  <si>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</si>
  <si>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</si>
  <si>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</si>
  <si>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</si>
  <si>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</si>
  <si>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</si>
  <si>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</si>
  <si>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</si>
  <si>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</si>
  <si>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</si>
  <si>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</si>
  <si>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</si>
  <si>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</si>
  <si>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</si>
  <si>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</si>
  <si>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</si>
  <si>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</si>
  <si>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</si>
  <si>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</si>
  <si>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</si>
  <si>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</si>
  <si>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</si>
  <si>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</si>
  <si>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</si>
  <si>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</si>
  <si>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</si>
  <si>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</si>
  <si>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</si>
  <si>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</si>
  <si>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</si>
  <si>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</si>
  <si>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</si>
  <si>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</si>
  <si>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</si>
  <si>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</si>
  <si>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</si>
  <si>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</si>
  <si>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</si>
  <si>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</si>
  <si>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</si>
  <si>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</si>
  <si>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</si>
  <si>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</si>
  <si>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</si>
  <si>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</si>
  <si>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</si>
  <si>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</si>
  <si>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</si>
  <si>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</si>
  <si>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</si>
  <si>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</si>
  <si>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</si>
  <si>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</si>
  <si>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</si>
  <si>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</si>
  <si>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</si>
  <si>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</si>
  <si>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</si>
  <si>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</si>
  <si>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</si>
  <si>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</si>
  <si>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</si>
  <si>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</si>
  <si>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</si>
  <si>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</si>
  <si>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</si>
  <si>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</si>
  <si>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</si>
  <si>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</si>
  <si>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</si>
  <si>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</si>
  <si>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</si>
  <si>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</si>
  <si>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</si>
  <si>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</si>
  <si>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</si>
  <si>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</si>
  <si>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</si>
  <si>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</si>
  <si>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</si>
  <si>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</si>
  <si>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</si>
  <si>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</si>
  <si>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</si>
  <si>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</si>
  <si>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</si>
  <si>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</si>
  <si>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</si>
  <si>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</si>
  <si>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</si>
  <si>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</si>
  <si>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</si>
  <si>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</si>
  <si>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</si>
  <si>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</si>
  <si>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</si>
  <si>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</si>
  <si>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</si>
  <si>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</si>
  <si>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</si>
  <si>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</si>
  <si>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</si>
  <si>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</si>
  <si>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</si>
  <si>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</si>
  <si>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</si>
  <si>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</si>
  <si>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</si>
  <si>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</si>
  <si>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</si>
  <si>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</si>
  <si>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</si>
  <si>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</si>
  <si>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</si>
  <si>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</si>
  <si>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</si>
  <si>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</si>
  <si>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</si>
  <si>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</si>
  <si>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</si>
  <si>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</si>
  <si>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</si>
  <si>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</si>
  <si>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</si>
  <si>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</si>
  <si>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</si>
  <si>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</si>
  <si>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</si>
  <si>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</si>
  <si>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</si>
  <si>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</si>
  <si>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</si>
  <si>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</si>
  <si>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</si>
  <si>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</si>
  <si>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</si>
  <si>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</si>
  <si>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</si>
  <si>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</si>
  <si>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</si>
  <si>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</si>
  <si>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</si>
  <si>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</si>
  <si>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</si>
  <si>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</si>
  <si>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</si>
  <si>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</si>
  <si>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</si>
  <si>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</si>
  <si>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</si>
  <si>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</si>
  <si>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</si>
  <si>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</si>
  <si>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</si>
  <si>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</si>
  <si>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</si>
  <si>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</si>
  <si>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</si>
  <si>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</si>
  <si>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</si>
  <si>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</si>
  <si>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</si>
  <si>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</si>
  <si>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</si>
  <si>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</si>
  <si>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</si>
  <si>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</si>
  <si>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</si>
  <si>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</si>
  <si>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</si>
  <si>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</si>
  <si>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</si>
  <si>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</si>
  <si>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</si>
  <si>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</si>
  <si>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</si>
  <si>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</si>
  <si>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</si>
  <si>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</si>
  <si>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</si>
  <si>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</si>
  <si>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</si>
  <si>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</si>
  <si>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</si>
  <si>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</si>
  <si>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</si>
  <si>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</si>
  <si>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</si>
  <si>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</si>
  <si>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</si>
  <si>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</si>
  <si>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</si>
  <si>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</si>
  <si>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</si>
  <si>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</si>
  <si>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</si>
  <si>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</si>
  <si>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</si>
  <si>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</si>
  <si>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</si>
  <si>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</si>
  <si>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</si>
  <si>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</si>
  <si>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</si>
  <si>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</si>
  <si>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</si>
  <si>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</si>
  <si>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</si>
  <si>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</si>
  <si>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</si>
  <si>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</si>
  <si>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</si>
  <si>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</si>
  <si>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</si>
  <si>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</si>
  <si>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</si>
  <si>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</si>
  <si>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</si>
  <si>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</si>
  <si>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</si>
  <si>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</si>
  <si>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</si>
  <si>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</si>
  <si>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</si>
  <si>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</si>
  <si>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</si>
  <si>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</si>
  <si>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</si>
  <si>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</si>
  <si>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</si>
  <si>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</si>
  <si>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</si>
  <si>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</si>
  <si>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</si>
  <si>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</si>
  <si>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</si>
  <si>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</si>
  <si>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</si>
  <si>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</si>
  <si>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</si>
  <si>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</si>
  <si>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</si>
  <si>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</si>
  <si>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</si>
  <si>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</si>
  <si>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</si>
  <si>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</si>
  <si>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</si>
  <si>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</si>
  <si>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</si>
  <si>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</si>
  <si>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</si>
  <si>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</si>
  <si>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</si>
  <si>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</si>
  <si>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</si>
  <si>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</si>
  <si>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</si>
  <si>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</si>
  <si>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</si>
  <si>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</si>
  <si>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</si>
  <si>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</si>
  <si>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</si>
  <si>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</si>
  <si>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</si>
  <si>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</si>
  <si>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</si>
  <si>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</si>
  <si>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</si>
  <si>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</si>
  <si>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</si>
  <si>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</si>
  <si>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</si>
  <si>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</si>
  <si>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</si>
  <si>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</si>
  <si>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</si>
  <si>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</si>
  <si>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</si>
  <si>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</si>
  <si>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</si>
  <si>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</si>
  <si>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</si>
  <si>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</si>
  <si>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</si>
  <si>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</si>
  <si>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</si>
  <si>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</si>
  <si>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</si>
  <si>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</si>
  <si>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</si>
  <si>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</si>
  <si>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</si>
  <si>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</si>
  <si>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</si>
  <si>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</si>
  <si>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</si>
  <si>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</si>
  <si>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</si>
  <si>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</si>
  <si>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</si>
  <si>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</si>
  <si>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</si>
  <si>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</si>
  <si>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</si>
  <si>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</si>
  <si>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</si>
  <si>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</si>
  <si>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</si>
  <si>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</si>
  <si>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</si>
  <si>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</si>
  <si>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</si>
  <si>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</si>
  <si>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</si>
  <si>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</si>
  <si>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</si>
  <si>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</si>
  <si>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</si>
  <si>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</si>
  <si>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</si>
  <si>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</si>
  <si>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</si>
  <si>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</si>
  <si>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</si>
  <si>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</si>
  <si>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</si>
  <si>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</si>
  <si>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</si>
  <si>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</si>
  <si>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</si>
  <si>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</si>
  <si>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</si>
  <si>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</si>
  <si>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</si>
  <si>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</si>
  <si>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</si>
  <si>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</si>
  <si>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</si>
  <si>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</si>
  <si>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</si>
  <si>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</si>
  <si>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</si>
  <si>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</si>
  <si>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</si>
  <si>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</si>
  <si>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</si>
  <si>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</si>
  <si>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</si>
  <si>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</si>
  <si>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</si>
  <si>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</si>
  <si>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</si>
  <si>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</si>
  <si>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</si>
  <si>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</si>
  <si>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</si>
  <si>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</si>
  <si>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</si>
  <si>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</si>
  <si>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</si>
  <si>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</si>
  <si>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</si>
  <si>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</si>
  <si>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</si>
  <si>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</si>
  <si>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</si>
  <si>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</si>
  <si>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</si>
  <si>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</si>
  <si>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</si>
  <si>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</si>
  <si>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</si>
  <si>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</si>
  <si>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</si>
  <si>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</si>
  <si>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</si>
  <si>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</si>
  <si>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</si>
  <si>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</si>
  <si>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</si>
  <si>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</si>
  <si>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</si>
  <si>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</si>
  <si>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</si>
  <si>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</si>
  <si>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</si>
  <si>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</si>
  <si>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</si>
  <si>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</si>
  <si>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</si>
  <si>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</si>
  <si>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</si>
  <si>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</si>
  <si>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</si>
  <si>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</si>
  <si>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</si>
  <si>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</si>
  <si>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</si>
  <si>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</si>
  <si>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</si>
  <si>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</si>
  <si>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</si>
  <si>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</si>
  <si>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</si>
  <si>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</si>
  <si>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</si>
  <si>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</si>
  <si>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</si>
  <si>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</si>
  <si>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</si>
  <si>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</si>
  <si>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</si>
  <si>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</si>
  <si>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</si>
  <si>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</si>
  <si>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</si>
  <si>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</si>
  <si>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</si>
  <si>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</si>
  <si>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</si>
  <si>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</si>
  <si>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</si>
  <si>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</si>
  <si>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</si>
  <si>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</si>
  <si>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</si>
  <si>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</si>
  <si>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</si>
  <si>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</si>
  <si>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</si>
  <si>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</si>
  <si>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</si>
  <si>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</si>
  <si>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</si>
  <si>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</si>
  <si>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</si>
  <si>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</si>
  <si>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</si>
  <si>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</si>
  <si>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</si>
  <si>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</si>
  <si>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</si>
  <si>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</si>
  <si>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</si>
  <si>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</si>
  <si>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</si>
  <si>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</si>
  <si>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</si>
  <si>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</si>
  <si>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</si>
  <si>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</si>
  <si>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</si>
  <si>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</si>
  <si>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</si>
  <si>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</si>
  <si>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</si>
  <si>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</si>
  <si>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</si>
  <si>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</si>
  <si>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</si>
  <si>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</si>
  <si>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</si>
  <si>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</si>
  <si>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</si>
  <si>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</si>
  <si>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</si>
  <si>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</si>
  <si>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</si>
  <si>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</si>
  <si>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</si>
  <si>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</si>
  <si>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</si>
  <si>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</si>
  <si>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</si>
  <si>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</si>
  <si>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</si>
  <si>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</si>
  <si>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</si>
  <si>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</si>
  <si>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</si>
  <si>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</si>
  <si>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</si>
  <si>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</si>
  <si>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</si>
  <si>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</si>
  <si>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</si>
  <si>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</si>
  <si>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</si>
  <si>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</si>
  <si>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</si>
  <si>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</si>
  <si>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</si>
  <si>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</si>
  <si>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</si>
  <si>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</si>
  <si>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</si>
  <si>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</si>
  <si>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</si>
  <si>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</si>
  <si>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</si>
  <si>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</si>
  <si>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</si>
  <si>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</si>
  <si>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</si>
  <si>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</si>
  <si>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</si>
  <si>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</si>
  <si>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</si>
  <si>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</si>
  <si>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</si>
  <si>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</si>
  <si>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</si>
  <si>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</si>
  <si>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</si>
  <si>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</si>
  <si>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</si>
  <si>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</si>
  <si>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</si>
  <si>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</si>
  <si>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</si>
  <si>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</si>
  <si>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</si>
  <si>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</si>
  <si>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</si>
  <si>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</si>
  <si>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</si>
  <si>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</si>
  <si>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</si>
  <si>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</si>
  <si>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</si>
  <si>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</si>
  <si>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</si>
  <si>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</si>
  <si>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</si>
  <si>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</si>
  <si>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</si>
  <si>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</si>
  <si>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</si>
  <si>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</si>
  <si>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</si>
  <si>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</si>
  <si>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</si>
  <si>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</si>
  <si>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</si>
  <si>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</si>
  <si>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</si>
  <si>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</si>
  <si>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</si>
  <si>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</si>
  <si>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</si>
  <si>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</si>
  <si>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</si>
  <si>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</si>
  <si>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</si>
  <si>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</si>
  <si>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</si>
  <si>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</si>
  <si>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</si>
  <si>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</si>
  <si>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</si>
  <si>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</si>
  <si>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</si>
  <si>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</si>
  <si>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</si>
  <si>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</si>
  <si>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</si>
  <si>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</si>
  <si>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</si>
  <si>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</si>
  <si>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</si>
  <si>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</si>
  <si>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</si>
  <si>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</si>
  <si>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</si>
  <si>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</si>
  <si>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</si>
  <si>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</si>
  <si>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</si>
  <si>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</si>
  <si>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</si>
  <si>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</si>
  <si>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</si>
  <si>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</si>
  <si>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</si>
  <si>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</si>
  <si>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</si>
  <si>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</si>
  <si>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</si>
  <si>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</si>
  <si>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</si>
  <si>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</si>
  <si>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</si>
  <si>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</si>
  <si>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</si>
  <si>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</si>
  <si>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</si>
  <si>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</si>
  <si>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</si>
  <si>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</si>
  <si>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</si>
  <si>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</si>
  <si>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</si>
  <si>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</si>
  <si>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</si>
  <si>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</si>
  <si>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</si>
  <si>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</si>
  <si>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</si>
  <si>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</si>
  <si>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</si>
  <si>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</si>
  <si>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</si>
  <si>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</si>
  <si>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</si>
  <si>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</si>
  <si>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</si>
  <si>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</si>
  <si>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</si>
  <si>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</si>
  <si>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</si>
  <si>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</si>
  <si>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</si>
  <si>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</si>
  <si>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</si>
  <si>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</si>
  <si>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</si>
  <si>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</si>
  <si>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</si>
  <si>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</si>
  <si>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</si>
  <si>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</si>
  <si>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</si>
  <si>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</si>
  <si>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</si>
  <si>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</si>
  <si>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</si>
  <si>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</si>
  <si>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</si>
  <si>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</si>
  <si>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</si>
  <si>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</si>
  <si>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</si>
  <si>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</si>
  <si>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</si>
  <si>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</si>
  <si>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</si>
  <si>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</si>
  <si>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</si>
  <si>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</si>
  <si>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</si>
  <si>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</si>
  <si>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</si>
  <si>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</si>
  <si>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</si>
  <si>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</si>
  <si>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</si>
  <si>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</si>
  <si>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</si>
  <si>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</si>
  <si>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</si>
  <si>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</si>
  <si>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</si>
  <si>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</si>
  <si>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</si>
  <si>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</si>
  <si>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</si>
  <si>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</si>
  <si>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</si>
  <si>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</si>
  <si>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</si>
  <si>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</si>
  <si>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</si>
  <si>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</si>
  <si>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</si>
  <si>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</si>
  <si>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</si>
  <si>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</si>
  <si>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</si>
  <si>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</si>
  <si>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</si>
  <si>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</si>
  <si>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</si>
  <si>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</si>
  <si>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</si>
  <si>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</si>
  <si>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</si>
  <si>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</si>
  <si>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</si>
  <si>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</si>
  <si>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</si>
  <si>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</si>
  <si>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</si>
  <si>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</si>
  <si>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</si>
  <si>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</si>
  <si>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</si>
  <si>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</si>
  <si>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</si>
  <si>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</si>
  <si>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</si>
  <si>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</si>
  <si>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</si>
  <si>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</si>
  <si>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</si>
  <si>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</si>
  <si>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</si>
  <si>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</si>
  <si>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</si>
  <si>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</si>
  <si>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</si>
  <si>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</si>
  <si>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</si>
  <si>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</si>
  <si>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</si>
  <si>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</si>
  <si>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</si>
  <si>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</si>
  <si>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</si>
  <si>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</si>
  <si>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</si>
  <si>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</si>
  <si>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</si>
  <si>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</si>
  <si>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</si>
  <si>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</si>
  <si>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</si>
  <si>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</si>
  <si>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</si>
  <si>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</si>
  <si>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</si>
  <si>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</si>
  <si>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</si>
  <si>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</si>
  <si>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</si>
  <si>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</si>
  <si>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</si>
  <si>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</si>
  <si>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</si>
  <si>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</si>
  <si>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</si>
  <si>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</si>
  <si>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</si>
  <si>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</si>
  <si>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</si>
  <si>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</si>
  <si>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</si>
  <si>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</si>
  <si>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</si>
  <si>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</si>
  <si>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</si>
  <si>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</si>
  <si>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</si>
  <si>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</si>
  <si>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</si>
  <si>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</si>
  <si>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</si>
  <si>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</si>
  <si>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</si>
  <si>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</si>
  <si>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</si>
  <si>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</si>
  <si>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</si>
  <si>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</si>
  <si>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</si>
  <si>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</si>
  <si>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</si>
  <si>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</si>
  <si>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</si>
  <si>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</si>
  <si>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</si>
  <si>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</si>
  <si>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</si>
  <si>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</si>
  <si>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</si>
  <si>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</si>
  <si>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</si>
  <si>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</si>
  <si>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</si>
  <si>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</si>
  <si>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</si>
  <si>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</si>
  <si>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</si>
  <si>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</si>
  <si>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</si>
  <si>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</si>
  <si>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</si>
  <si>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</si>
  <si>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</si>
  <si>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</si>
  <si>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</si>
  <si>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</si>
  <si>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</si>
  <si>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</si>
  <si>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</si>
  <si>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</si>
  <si>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</si>
  <si>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</si>
  <si>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</si>
  <si>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</si>
  <si>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</si>
  <si>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</si>
  <si>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</si>
  <si>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</si>
  <si>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</si>
  <si>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</si>
  <si>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</si>
  <si>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</si>
  <si>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</si>
  <si>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</si>
  <si>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</si>
  <si>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</si>
  <si>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</si>
  <si>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</si>
  <si>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</si>
  <si>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</si>
  <si>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</si>
  <si>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</si>
  <si>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</si>
  <si>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</si>
  <si>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</si>
  <si>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</si>
  <si>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</si>
  <si>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</si>
  <si>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</si>
  <si>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</si>
  <si>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</si>
  <si>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</si>
  <si>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</si>
  <si>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</si>
  <si>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</si>
  <si>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</si>
  <si>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</si>
  <si>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</si>
  <si>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</si>
  <si>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</si>
  <si>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</si>
  <si>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</si>
  <si>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</si>
  <si>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</si>
  <si>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</si>
  <si>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</si>
  <si>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</si>
  <si>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</si>
  <si>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</si>
  <si>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</si>
  <si>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</si>
  <si>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</si>
  <si>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</si>
  <si>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</si>
  <si>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</si>
  <si>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</si>
  <si>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</si>
  <si>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</si>
  <si>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</si>
  <si>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</si>
  <si>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</si>
  <si>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</si>
  <si>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</si>
  <si>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</si>
  <si>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</si>
  <si>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</si>
  <si>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</si>
  <si>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</si>
  <si>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</si>
  <si>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</si>
  <si>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</si>
  <si>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</si>
  <si>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</si>
  <si>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</si>
  <si>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</si>
  <si>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</si>
  <si>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</si>
  <si>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</si>
  <si>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</si>
  <si>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</si>
  <si>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</si>
  <si>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</si>
  <si>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</si>
  <si>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</si>
  <si>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</si>
  <si>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</si>
  <si>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</si>
  <si>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</si>
  <si>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</si>
  <si>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</si>
  <si>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</si>
  <si>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</si>
  <si>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</si>
  <si>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</si>
  <si>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</si>
  <si>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</si>
  <si>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</si>
  <si>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</si>
  <si>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</si>
  <si>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</si>
  <si>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</si>
  <si>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</si>
  <si>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</si>
  <si>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</si>
  <si>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</si>
  <si>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</si>
  <si>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</si>
  <si>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</si>
  <si>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</si>
  <si>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</si>
  <si>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</si>
  <si>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</si>
  <si>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</si>
  <si>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</si>
  <si>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</si>
  <si>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</si>
  <si>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</si>
  <si>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</si>
  <si>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</si>
  <si>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</si>
  <si>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</si>
  <si>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</si>
  <si>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</si>
  <si>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</si>
  <si>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</si>
  <si>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</si>
  <si>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</si>
  <si>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</si>
  <si>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</si>
  <si>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</si>
  <si>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</si>
  <si>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</si>
  <si>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</si>
  <si>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</si>
  <si>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</si>
  <si>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</si>
  <si>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</si>
  <si>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</si>
  <si>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</si>
  <si>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</si>
  <si>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</si>
  <si>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</si>
  <si>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</si>
  <si>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</si>
  <si>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</si>
  <si>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</si>
  <si>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</si>
  <si>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</si>
  <si>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</si>
  <si>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</si>
  <si>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</si>
  <si>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</si>
  <si>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</si>
  <si>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</si>
  <si>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</si>
  <si>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</si>
  <si>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</si>
  <si>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</si>
  <si>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</si>
  <si>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</si>
  <si>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</si>
  <si>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</si>
  <si>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</si>
  <si>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</si>
  <si>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</si>
  <si>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</si>
  <si>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</si>
  <si>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</si>
  <si>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</si>
  <si>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</si>
  <si>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</si>
  <si>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</si>
  <si>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</si>
  <si>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</si>
  <si>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</si>
  <si>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</si>
  <si>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</si>
  <si>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</si>
  <si>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</si>
  <si>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</si>
  <si>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</si>
  <si>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</si>
  <si>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</si>
  <si>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</si>
  <si>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</si>
  <si>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</si>
  <si>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</si>
  <si>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</si>
  <si>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</si>
  <si>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</si>
  <si>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</si>
  <si>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</si>
  <si>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</si>
  <si>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</si>
  <si>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</si>
  <si>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</si>
  <si>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</si>
  <si>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</si>
  <si>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</si>
  <si>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</si>
  <si>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</si>
  <si>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</si>
  <si>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</si>
  <si>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</si>
  <si>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</si>
  <si>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</si>
  <si>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</si>
  <si>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</si>
  <si>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</si>
  <si>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</si>
  <si>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</si>
  <si>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</si>
  <si>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</si>
  <si>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</si>
  <si>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</si>
  <si>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</si>
  <si>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</si>
  <si>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</si>
  <si>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</si>
  <si>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</si>
  <si>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</si>
  <si>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</si>
  <si>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</si>
  <si>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</si>
  <si>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</si>
  <si>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</si>
  <si>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</si>
  <si>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</si>
  <si>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</si>
  <si>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</si>
  <si>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</si>
  <si>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</si>
  <si>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</si>
  <si>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</si>
  <si>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</si>
  <si>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</si>
  <si>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</si>
  <si>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</si>
  <si>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</si>
  <si>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</si>
  <si>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</si>
  <si>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</si>
  <si>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</si>
  <si>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</si>
  <si>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</si>
  <si>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</si>
  <si>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</si>
  <si>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</si>
  <si>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</si>
  <si>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</si>
  <si>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</si>
  <si>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</si>
  <si>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</si>
  <si>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</si>
  <si>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</si>
  <si>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</si>
  <si>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</si>
  <si>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</si>
  <si>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</si>
  <si>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</si>
  <si>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</si>
  <si>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</si>
  <si>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</si>
  <si>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</si>
  <si>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</si>
  <si>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</si>
  <si>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</si>
  <si>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</si>
  <si>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</si>
  <si>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</si>
  <si>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</si>
  <si>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</si>
  <si>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</si>
  <si>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</si>
  <si>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</si>
  <si>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</si>
  <si>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</si>
  <si>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</si>
  <si>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</si>
  <si>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</si>
  <si>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</si>
  <si>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</si>
  <si>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</si>
  <si>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</si>
  <si>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</si>
  <si>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</si>
  <si>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</si>
  <si>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</si>
  <si>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</si>
  <si>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</si>
  <si>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</si>
  <si>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</si>
  <si>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</si>
  <si>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</si>
  <si>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</si>
  <si>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</si>
  <si>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</si>
  <si>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</si>
  <si>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</si>
  <si>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</si>
  <si>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</si>
  <si>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</si>
  <si>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</si>
  <si>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</si>
  <si>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</si>
  <si>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</si>
  <si>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</si>
  <si>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</si>
  <si>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</si>
  <si>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</si>
  <si>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</si>
  <si>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</si>
  <si>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</si>
  <si>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</si>
  <si>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</si>
  <si>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</si>
  <si>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</si>
  <si>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</si>
  <si>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</si>
  <si>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</si>
  <si>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</si>
  <si>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</si>
  <si>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</si>
  <si>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</si>
  <si>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</si>
  <si>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</si>
  <si>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</si>
  <si>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</si>
  <si>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</si>
  <si>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</si>
  <si>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</si>
  <si>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</si>
  <si>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</si>
  <si>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</si>
  <si>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</si>
  <si>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</si>
  <si>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</si>
  <si>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</si>
  <si>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</si>
  <si>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</si>
  <si>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</si>
  <si>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</si>
  <si>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</si>
  <si>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</si>
  <si>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</si>
  <si>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</si>
  <si>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</si>
  <si>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</si>
  <si>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</si>
  <si>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</si>
  <si>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</si>
  <si>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</si>
  <si>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</si>
  <si>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</si>
  <si>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</si>
  <si>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</si>
  <si>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</si>
  <si>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</si>
  <si>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</si>
  <si>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</si>
  <si>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</si>
  <si>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</si>
  <si>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</si>
  <si>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</si>
  <si>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</si>
  <si>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</si>
  <si>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</si>
  <si>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</si>
  <si>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</si>
  <si>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</si>
  <si>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</si>
  <si>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</si>
  <si>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</si>
  <si>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</si>
  <si>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</si>
  <si>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</si>
  <si>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</si>
  <si>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</si>
  <si>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</si>
  <si>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</si>
  <si>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</si>
  <si>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</si>
  <si>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</si>
  <si>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</si>
  <si>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</si>
  <si>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</si>
  <si>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</si>
  <si>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</si>
  <si>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</si>
  <si>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</si>
  <si>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</si>
  <si>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</si>
  <si>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</si>
  <si>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</si>
  <si>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</si>
  <si>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</si>
  <si>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</si>
  <si>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</si>
  <si>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</si>
  <si>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</si>
  <si>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</si>
  <si>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</si>
  <si>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</si>
  <si>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</si>
  <si>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</si>
  <si>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</si>
  <si>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</si>
  <si>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</si>
  <si>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</si>
  <si>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</si>
  <si>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</si>
  <si>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</si>
  <si>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</si>
  <si>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</si>
  <si>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</si>
  <si>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</si>
  <si>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</si>
  <si>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</si>
  <si>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</si>
  <si>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</si>
  <si>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</si>
  <si>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</si>
  <si>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</si>
  <si>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</si>
  <si>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</si>
  <si>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</si>
  <si>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</si>
  <si>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</si>
  <si>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</si>
  <si>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</si>
  <si>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</si>
  <si>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</si>
  <si>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</si>
  <si>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</si>
  <si>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</si>
  <si>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</si>
  <si>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</si>
  <si>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</si>
  <si>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</si>
  <si>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</si>
  <si>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</si>
  <si>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</si>
  <si>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</si>
  <si>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</si>
  <si>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</si>
  <si>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</si>
  <si>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</si>
  <si>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</si>
  <si>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</si>
  <si>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</si>
  <si>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</si>
  <si>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</si>
  <si>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</si>
  <si>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</si>
  <si>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</si>
  <si>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</si>
  <si>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</si>
  <si>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</si>
  <si>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</si>
  <si>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</si>
  <si>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</si>
  <si>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</si>
  <si>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</si>
  <si>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</si>
  <si>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</si>
  <si>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</si>
  <si>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</si>
  <si>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</si>
  <si>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</si>
  <si>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</si>
  <si>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</si>
  <si>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</si>
  <si>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</si>
  <si>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</si>
  <si>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</si>
  <si>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</si>
  <si>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</si>
  <si>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</si>
  <si>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</si>
  <si>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</si>
  <si>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</si>
  <si>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</si>
  <si>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</si>
  <si>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</si>
  <si>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</si>
  <si>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</si>
  <si>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</si>
  <si>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</si>
  <si>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</si>
  <si>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</si>
  <si>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</si>
  <si>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</si>
  <si>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</si>
  <si>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</si>
  <si>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</si>
  <si>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</si>
  <si>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</si>
  <si>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</si>
  <si>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</si>
  <si>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</si>
  <si>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</si>
  <si>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</si>
  <si>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</si>
  <si>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</si>
  <si>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</si>
  <si>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</si>
  <si>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</si>
  <si>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</si>
  <si>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</si>
  <si>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</si>
  <si>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</si>
  <si>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</si>
  <si>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</si>
  <si>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</si>
  <si>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</si>
  <si>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</si>
  <si>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</si>
  <si>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</si>
  <si>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</si>
  <si>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</si>
  <si>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</si>
  <si>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</si>
  <si>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</si>
  <si>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</si>
  <si>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</si>
  <si>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</si>
  <si>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</si>
  <si>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</si>
  <si>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</si>
  <si>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</si>
  <si>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</si>
  <si>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</si>
  <si>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</si>
  <si>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</si>
  <si>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</si>
  <si>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</si>
  <si>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</si>
  <si>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</si>
  <si>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</si>
  <si>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</si>
  <si>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</si>
  <si>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</si>
  <si>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</si>
  <si>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</si>
  <si>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</si>
  <si>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</si>
  <si>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</si>
  <si>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</si>
  <si>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</si>
  <si>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</si>
  <si>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</si>
  <si>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</si>
  <si>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</si>
  <si>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</si>
  <si>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</si>
  <si>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</si>
  <si>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</si>
  <si>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</si>
  <si>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</si>
  <si>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</si>
  <si>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</si>
  <si>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</si>
  <si>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</si>
  <si>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</si>
  <si>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</si>
  <si>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</si>
  <si>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</si>
  <si>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</si>
  <si>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</si>
  <si>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</si>
  <si>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</si>
  <si>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</si>
  <si>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</si>
  <si>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</si>
  <si>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</si>
  <si>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</si>
  <si>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</si>
  <si>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</si>
  <si>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</si>
  <si>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</si>
  <si>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</si>
  <si>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</si>
  <si>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</si>
  <si>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</si>
  <si>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</si>
  <si>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</si>
  <si>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</si>
  <si>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</si>
  <si>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</si>
  <si>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</si>
  <si>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</si>
  <si>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</si>
  <si>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</si>
  <si>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</si>
  <si>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</si>
  <si>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</si>
  <si>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</si>
  <si>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</si>
  <si>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</si>
  <si>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</si>
  <si>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</si>
  <si>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</si>
  <si>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</si>
  <si>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</si>
  <si>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</si>
  <si>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</si>
  <si>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</si>
  <si>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</si>
  <si>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</si>
  <si>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</si>
  <si>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</si>
  <si>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</si>
  <si>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</si>
  <si>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</si>
  <si>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</si>
  <si>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</si>
  <si>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</si>
  <si>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</si>
  <si>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</si>
  <si>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</si>
  <si>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</si>
  <si>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</si>
  <si>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</si>
  <si>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</si>
  <si>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</si>
  <si>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</si>
  <si>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</si>
  <si>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</si>
  <si>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</si>
  <si>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</si>
  <si>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</si>
  <si>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</si>
  <si>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</si>
  <si>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</si>
  <si>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</si>
  <si>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</si>
  <si>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</si>
  <si>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</si>
  <si>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</si>
  <si>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</si>
  <si>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</si>
  <si>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</si>
  <si>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</si>
  <si>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</si>
  <si>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</si>
  <si>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</si>
  <si>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</si>
  <si>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</si>
  <si>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</si>
  <si>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</si>
  <si>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</si>
  <si>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</si>
  <si>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</si>
  <si>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</si>
  <si>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</si>
  <si>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</si>
  <si>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</si>
  <si>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</si>
  <si>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</si>
  <si>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</si>
  <si>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</si>
  <si>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</si>
  <si>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</si>
  <si>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</si>
  <si>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</si>
  <si>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</si>
  <si>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</si>
  <si>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</si>
  <si>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</si>
  <si>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</si>
  <si>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</si>
  <si>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</si>
  <si>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</si>
  <si>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</si>
  <si>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</si>
  <si>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</si>
  <si>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</si>
  <si>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</si>
  <si>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</si>
  <si>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</si>
  <si>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</si>
  <si>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</si>
  <si>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</si>
  <si>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</si>
  <si>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</si>
  <si>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</si>
  <si>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</si>
  <si>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</si>
  <si>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</si>
  <si>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</si>
  <si>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</si>
  <si>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</si>
  <si>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</si>
  <si>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</si>
  <si>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</si>
  <si>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</si>
  <si>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</si>
  <si>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</si>
  <si>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</si>
  <si>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</si>
  <si>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</si>
  <si>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</si>
  <si>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</si>
  <si>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</si>
  <si>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</si>
  <si>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</si>
  <si>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</si>
  <si>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</si>
  <si>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</si>
  <si>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</si>
  <si>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</si>
  <si>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</si>
  <si>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</si>
  <si>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</si>
  <si>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</si>
  <si>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</si>
  <si>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</si>
  <si>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</si>
  <si>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</si>
  <si>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</si>
  <si>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</si>
  <si>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</si>
  <si>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</si>
  <si>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</si>
  <si>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</si>
  <si>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</si>
  <si>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</si>
  <si>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</si>
  <si>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</si>
  <si>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</si>
  <si>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</si>
  <si>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</si>
  <si>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</si>
  <si>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</si>
  <si>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</si>
  <si>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</si>
  <si>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</si>
  <si>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</si>
  <si>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</si>
  <si>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</si>
  <si>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</si>
  <si>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</si>
  <si>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</si>
  <si>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</si>
  <si>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</si>
  <si>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</si>
  <si>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</si>
  <si>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</si>
  <si>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</si>
  <si>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</si>
  <si>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</si>
  <si>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</si>
  <si>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</si>
  <si>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</si>
  <si>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</si>
  <si>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</si>
  <si>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</si>
  <si>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</si>
  <si>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</si>
  <si>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</si>
  <si>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</si>
  <si>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</si>
  <si>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</si>
  <si>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</si>
  <si>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</si>
  <si>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</si>
  <si>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</si>
  <si>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</si>
  <si>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</si>
  <si>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</si>
  <si>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</si>
  <si>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</si>
  <si>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</si>
  <si>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</si>
  <si>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</si>
  <si>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</si>
  <si>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</si>
  <si>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</si>
  <si>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</si>
  <si>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</si>
  <si>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</si>
  <si>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</si>
  <si>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</si>
  <si>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</si>
  <si>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</si>
  <si>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</si>
  <si>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</si>
  <si>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</si>
  <si>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</si>
  <si>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</si>
  <si>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</si>
  <si>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</si>
  <si>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</si>
  <si>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</si>
  <si>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</si>
  <si>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</si>
  <si>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</si>
  <si>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</si>
  <si>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</si>
  <si>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</si>
  <si>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</si>
  <si>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</si>
  <si>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</si>
  <si>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</si>
  <si>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</si>
  <si>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</si>
  <si>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</si>
  <si>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</si>
  <si>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</si>
  <si>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</si>
  <si>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</si>
  <si>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</si>
  <si>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</si>
  <si>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</si>
  <si>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</si>
  <si>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</si>
  <si>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</si>
  <si>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</si>
  <si>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</si>
  <si>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</si>
  <si>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</si>
  <si>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</si>
  <si>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</si>
  <si>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</si>
  <si>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</si>
  <si>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</si>
  <si>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</si>
  <si>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</si>
  <si>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</si>
  <si>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</si>
  <si>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</si>
  <si>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</si>
  <si>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</si>
  <si>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</si>
  <si>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</si>
  <si>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</si>
  <si>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</si>
  <si>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</si>
  <si>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</si>
  <si>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</si>
  <si>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</si>
  <si>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</si>
  <si>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</si>
  <si>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</si>
  <si>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</si>
  <si>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</si>
  <si>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</si>
  <si>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</si>
  <si>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</si>
  <si>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</si>
  <si>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</si>
  <si>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</si>
  <si>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</si>
  <si>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</si>
  <si>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</si>
  <si>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</si>
  <si>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</si>
  <si>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</si>
  <si>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</si>
  <si>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</si>
  <si>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</si>
  <si>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</si>
  <si>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</si>
  <si>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</si>
  <si>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</si>
  <si>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</si>
  <si>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</si>
  <si>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</si>
  <si>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</si>
  <si>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</si>
  <si>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</si>
  <si>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</si>
  <si>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</si>
  <si>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</si>
  <si>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</si>
  <si>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</si>
  <si>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</si>
  <si>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</si>
  <si>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</si>
  <si>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</si>
  <si>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</si>
  <si>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</si>
  <si>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</si>
  <si>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</si>
  <si>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</si>
  <si>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</si>
  <si>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</si>
  <si>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</si>
  <si>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</si>
  <si>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</si>
  <si>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</si>
  <si>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</si>
  <si>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</si>
  <si>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</si>
  <si>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</si>
  <si>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</si>
  <si>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</si>
  <si>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</si>
  <si>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</si>
  <si>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</si>
  <si>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</si>
  <si>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</si>
  <si>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</si>
  <si>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</si>
  <si>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</si>
  <si>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</si>
  <si>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</si>
  <si>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</si>
  <si>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</si>
  <si>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</si>
  <si>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</si>
  <si>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</si>
  <si>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</si>
  <si>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</si>
  <si>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</si>
  <si>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</si>
  <si>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</si>
  <si>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</si>
  <si>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</si>
  <si>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</si>
  <si>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</si>
  <si>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</si>
  <si>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</si>
  <si>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</si>
  <si>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</si>
  <si>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</si>
  <si>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</si>
  <si>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</si>
  <si>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</si>
  <si>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</si>
  <si>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</si>
  <si>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</si>
  <si>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</si>
  <si>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</si>
  <si>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</si>
  <si>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</si>
  <si>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</si>
  <si>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</si>
  <si>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</si>
  <si>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</si>
  <si>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</si>
  <si>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</si>
  <si>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</si>
  <si>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</si>
  <si>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</si>
  <si>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</si>
  <si>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</si>
  <si>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</si>
  <si>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</si>
  <si>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</si>
  <si>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</si>
  <si>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</si>
  <si>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</si>
  <si>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</si>
  <si>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</si>
  <si>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</si>
  <si>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</si>
  <si>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</si>
  <si>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</si>
  <si>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</si>
  <si>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</si>
  <si>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</si>
  <si>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</si>
  <si>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</si>
  <si>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</si>
  <si>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</si>
  <si>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</si>
  <si>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</si>
  <si>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</si>
  <si>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</si>
  <si>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</si>
  <si>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</si>
  <si>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</si>
  <si>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</si>
  <si>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</si>
  <si>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</si>
  <si>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</si>
  <si>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</si>
  <si>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</si>
  <si>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</si>
  <si>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</si>
  <si>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</si>
  <si>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</si>
  <si>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</si>
  <si>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</si>
  <si>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</si>
  <si>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</si>
  <si>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</si>
  <si>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</si>
  <si>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</si>
  <si>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</si>
  <si>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</si>
  <si>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</si>
  <si>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</si>
  <si>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</si>
  <si>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</si>
  <si>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</si>
  <si>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</si>
  <si>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</si>
  <si>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</si>
  <si>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</si>
  <si>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</si>
  <si>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</si>
  <si>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</si>
  <si>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</si>
  <si>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</si>
  <si>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</si>
  <si>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</si>
  <si>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</si>
  <si>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</si>
  <si>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</si>
  <si>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</si>
  <si>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</si>
  <si>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</si>
  <si>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</si>
  <si>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</si>
  <si>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</si>
  <si>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</si>
  <si>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</si>
  <si>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</si>
  <si>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</si>
  <si>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</si>
  <si>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</si>
  <si>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</si>
  <si>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</si>
  <si>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</si>
  <si>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</si>
  <si>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</si>
  <si>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</si>
  <si>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</si>
  <si>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</si>
  <si>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</si>
  <si>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</si>
  <si>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</si>
  <si>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</si>
  <si>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</si>
  <si>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</si>
  <si>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</si>
  <si>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</si>
  <si>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</si>
  <si>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</si>
  <si>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</si>
  <si>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</si>
  <si>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</si>
  <si>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</si>
  <si>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</si>
  <si>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</si>
  <si>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</si>
  <si>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</si>
  <si>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</si>
  <si>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</si>
  <si>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</si>
  <si>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</si>
  <si>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</si>
  <si>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</si>
  <si>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</si>
  <si>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</si>
  <si>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</si>
  <si>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</si>
  <si>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</si>
  <si>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</si>
  <si>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</si>
  <si>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</si>
  <si>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</si>
  <si>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</si>
  <si>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</si>
  <si>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</si>
  <si>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</si>
  <si>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</si>
  <si>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</si>
  <si>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</si>
  <si>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</si>
  <si>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</si>
  <si>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</si>
  <si>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</si>
  <si>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</si>
  <si>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</si>
  <si>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</si>
  <si>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</si>
  <si>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</si>
  <si>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</si>
  <si>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</si>
  <si>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</si>
  <si>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</si>
  <si>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</si>
  <si>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</si>
  <si>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</si>
  <si>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</si>
  <si>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</si>
  <si>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</si>
  <si>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</si>
  <si>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</si>
  <si>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</si>
  <si>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</si>
  <si>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</si>
  <si>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</si>
  <si>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</si>
  <si>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</si>
  <si>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</si>
  <si>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</si>
  <si>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</si>
  <si>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</si>
  <si>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</si>
  <si>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</si>
  <si>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</si>
  <si>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</si>
  <si>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</si>
  <si>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</si>
  <si>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</si>
  <si>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</si>
  <si>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</si>
  <si>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</si>
  <si>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</si>
  <si>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</si>
  <si>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</si>
  <si>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</si>
  <si>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</si>
  <si>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</si>
  <si>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</si>
  <si>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</si>
  <si>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</si>
  <si>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</si>
  <si>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</si>
  <si>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</si>
  <si>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</si>
  <si>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</si>
  <si>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</si>
  <si>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</si>
  <si>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</si>
  <si>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</si>
  <si>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</si>
  <si>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</si>
  <si>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</si>
  <si>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</si>
  <si>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</si>
  <si>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</si>
  <si>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</si>
  <si>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</si>
  <si>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</si>
  <si>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</si>
  <si>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</si>
  <si>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</si>
  <si>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</si>
  <si>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</si>
  <si>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</si>
  <si>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</si>
  <si>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</si>
  <si>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</si>
  <si>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</si>
  <si>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</si>
  <si>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</si>
  <si>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</si>
  <si>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</si>
  <si>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</si>
  <si>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</si>
  <si>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</si>
  <si>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</si>
  <si>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</si>
  <si>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</si>
  <si>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</si>
  <si>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</si>
  <si>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</si>
  <si>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</si>
  <si>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</si>
  <si>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</si>
  <si>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</si>
  <si>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</si>
  <si>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</si>
  <si>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</si>
  <si>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</si>
  <si>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</si>
  <si>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</si>
  <si>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</si>
  <si>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</si>
  <si>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</si>
  <si>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</si>
  <si>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</si>
  <si>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</si>
  <si>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</si>
  <si>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</si>
  <si>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</si>
  <si>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</si>
  <si>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</si>
  <si>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</si>
  <si>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</si>
  <si>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</si>
  <si>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</si>
  <si>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</si>
  <si>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</si>
  <si>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</si>
  <si>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</si>
  <si>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</si>
  <si>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</si>
  <si>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</si>
  <si>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</si>
  <si>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</si>
  <si>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</si>
  <si>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</si>
  <si>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</si>
  <si>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</si>
  <si>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</si>
  <si>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</si>
  <si>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</si>
  <si>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</si>
  <si>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</si>
  <si>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</si>
  <si>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</si>
  <si>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</si>
  <si>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</si>
  <si>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</si>
  <si>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</si>
  <si>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</si>
  <si>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</si>
  <si>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</si>
  <si>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</si>
  <si>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</si>
  <si>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</si>
  <si>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</si>
  <si>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</si>
  <si>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</si>
  <si>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</si>
  <si>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</si>
  <si>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</si>
  <si>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</si>
  <si>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</si>
  <si>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</si>
  <si>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</si>
  <si>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</si>
  <si>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</si>
  <si>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</si>
  <si>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</si>
  <si>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</si>
  <si>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</si>
  <si>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</si>
  <si>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</si>
  <si>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</si>
  <si>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</si>
  <si>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</si>
  <si>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</si>
  <si>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</si>
  <si>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</si>
  <si>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</si>
  <si>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</si>
  <si>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</si>
  <si>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</si>
  <si>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</si>
  <si>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</si>
  <si>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</si>
  <si>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</si>
  <si>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</si>
  <si>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</si>
  <si>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</si>
  <si>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</si>
  <si>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</si>
  <si>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</si>
  <si>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</si>
  <si>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</si>
  <si>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</si>
  <si>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</si>
  <si>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</si>
  <si>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</si>
  <si>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</si>
  <si>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</si>
  <si>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</si>
  <si>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</si>
  <si>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</si>
  <si>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</si>
  <si>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</si>
  <si>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</si>
  <si>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</si>
  <si>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</si>
  <si>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</si>
  <si>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</si>
  <si>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</si>
  <si>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</si>
  <si>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</si>
  <si>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</si>
  <si>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</si>
  <si>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</si>
  <si>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</si>
  <si>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</si>
  <si>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</si>
  <si>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</si>
  <si>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</si>
  <si>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</si>
  <si>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</si>
  <si>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</si>
  <si>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</si>
  <si>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</si>
  <si>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</si>
  <si>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</si>
  <si>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</si>
  <si>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</si>
  <si>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</si>
  <si>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</si>
  <si>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</si>
  <si>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</si>
  <si>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</si>
  <si>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</si>
  <si>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</si>
  <si>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</si>
  <si>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</si>
  <si>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</si>
  <si>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</si>
  <si>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</si>
  <si>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</si>
  <si>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</si>
  <si>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</si>
  <si>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</si>
  <si>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</si>
  <si>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</si>
  <si>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</si>
  <si>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</si>
  <si>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</si>
  <si>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</si>
  <si>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</si>
  <si>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</si>
  <si>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</si>
  <si>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</si>
  <si>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</si>
  <si>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</si>
  <si>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</si>
  <si>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</si>
  <si>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</si>
  <si>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</si>
  <si>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</si>
  <si>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</si>
  <si>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</si>
  <si>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</si>
  <si>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</si>
  <si>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</si>
  <si>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</si>
  <si>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</si>
  <si>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</si>
  <si>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</si>
  <si>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</si>
  <si>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</si>
  <si>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</si>
  <si>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</si>
  <si>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</si>
  <si>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</si>
  <si>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</si>
  <si>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</si>
  <si>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</si>
  <si>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</si>
  <si>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</si>
  <si>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</si>
  <si>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</si>
  <si>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</si>
  <si>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</si>
  <si>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</si>
  <si>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</si>
  <si>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</si>
  <si>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</si>
  <si>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</si>
  <si>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</si>
  <si>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</si>
  <si>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</si>
  <si>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</si>
  <si>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</si>
  <si>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</si>
  <si>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</si>
  <si>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</si>
  <si>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</si>
  <si>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</si>
  <si>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</si>
  <si>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</si>
  <si>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</si>
  <si>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</si>
  <si>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</si>
  <si>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</si>
  <si>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</si>
  <si>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</si>
  <si>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</si>
  <si>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</si>
  <si>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</si>
  <si>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</si>
  <si>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</si>
  <si>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</si>
  <si>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</si>
  <si>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</si>
  <si>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</si>
  <si>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</si>
  <si>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</si>
  <si>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</si>
  <si>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</si>
  <si>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</si>
  <si>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</si>
  <si>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</si>
  <si>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</si>
  <si>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</si>
  <si>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</si>
  <si>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</si>
  <si>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</si>
  <si>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</si>
  <si>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</si>
  <si>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</si>
  <si>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</si>
  <si>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</si>
  <si>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</si>
  <si>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</si>
  <si>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</si>
  <si>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</si>
  <si>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</si>
  <si>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</si>
  <si>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</si>
  <si>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</si>
  <si>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</si>
  <si>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</si>
  <si>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</si>
  <si>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</si>
  <si>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</si>
  <si>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</si>
  <si>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</si>
  <si>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</si>
  <si>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</si>
  <si>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</si>
  <si>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</si>
  <si>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</si>
  <si>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</si>
  <si>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</si>
  <si>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</si>
  <si>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</si>
  <si>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</si>
  <si>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</si>
  <si>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</si>
  <si>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</si>
  <si>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</si>
  <si>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</si>
  <si>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</si>
  <si>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</si>
  <si>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</si>
  <si>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</si>
  <si>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</si>
  <si>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</si>
  <si>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</si>
  <si>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</si>
  <si>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</si>
  <si>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</si>
  <si>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</si>
  <si>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</si>
  <si>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</si>
  <si>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</si>
  <si>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</si>
  <si>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</si>
  <si>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</si>
  <si>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</si>
  <si>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</si>
  <si>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</si>
  <si>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</si>
  <si>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</si>
  <si>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</si>
  <si>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</si>
  <si>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</si>
  <si>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</si>
  <si>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</si>
  <si>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</si>
  <si>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</si>
  <si>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</si>
  <si>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</si>
  <si>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</si>
  <si>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</si>
  <si>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</si>
  <si>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</si>
  <si>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</si>
  <si>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</si>
  <si>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</si>
  <si>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</si>
  <si>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</si>
  <si>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</si>
  <si>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</si>
  <si>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</si>
  <si>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</si>
  <si>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</si>
  <si>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</si>
  <si>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</si>
  <si>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</si>
  <si>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</si>
  <si>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</si>
  <si>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</si>
  <si>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</si>
  <si>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</si>
  <si>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</si>
  <si>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</si>
  <si>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</si>
  <si>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</si>
  <si>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</si>
  <si>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</si>
  <si>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</si>
  <si>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</si>
  <si>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</si>
  <si>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</si>
  <si>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</si>
  <si>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</si>
  <si>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</si>
  <si>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</si>
  <si>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</si>
  <si>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</si>
  <si>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</si>
  <si>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</si>
  <si>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</si>
  <si>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</si>
  <si>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</si>
  <si>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</si>
  <si>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</si>
  <si>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</si>
  <si>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</si>
  <si>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</si>
  <si>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</si>
  <si>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</si>
  <si>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</si>
  <si>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</si>
  <si>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</si>
  <si>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</si>
  <si>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</si>
  <si>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</si>
  <si>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</si>
  <si>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</si>
  <si>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</si>
  <si>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</si>
  <si>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</si>
  <si>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</si>
  <si>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</si>
  <si>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</si>
  <si>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</si>
  <si>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</si>
  <si>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</si>
  <si>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</si>
  <si>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</si>
  <si>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</si>
  <si>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</si>
  <si>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</si>
  <si>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</si>
  <si>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</si>
  <si>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</si>
  <si>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</si>
  <si>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</si>
  <si>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</si>
  <si>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</si>
  <si>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</si>
  <si>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</si>
  <si>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</si>
  <si>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</si>
  <si>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</si>
  <si>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</si>
  <si>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</si>
  <si>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</si>
  <si>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</si>
  <si>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</si>
  <si>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</si>
  <si>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</si>
  <si>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</si>
  <si>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</si>
  <si>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</si>
  <si>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</si>
  <si>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</si>
  <si>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</si>
  <si>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</si>
  <si>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</si>
  <si>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</si>
  <si>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</si>
  <si>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</si>
  <si>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</si>
  <si>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</si>
  <si>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</si>
  <si>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</si>
  <si>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</si>
  <si>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</si>
  <si>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</si>
  <si>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</si>
  <si>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</si>
  <si>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</si>
  <si>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</si>
  <si>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</si>
  <si>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</si>
  <si>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</si>
  <si>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</si>
  <si>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</si>
  <si>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</si>
  <si>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</si>
  <si>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</si>
  <si>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</si>
  <si>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</si>
  <si>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</si>
  <si>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</si>
  <si>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</si>
  <si>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</si>
  <si>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</si>
  <si>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</si>
  <si>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</si>
  <si>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</si>
  <si>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</si>
  <si>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</si>
  <si>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</si>
  <si>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</si>
  <si>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</si>
  <si>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</si>
  <si>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</si>
  <si>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</si>
  <si>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</si>
  <si>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</si>
  <si>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</si>
  <si>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</si>
  <si>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</si>
  <si>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</si>
  <si>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</si>
  <si>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</si>
  <si>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</si>
  <si>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</si>
  <si>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</si>
  <si>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</si>
  <si>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</si>
  <si>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</si>
  <si>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</si>
  <si>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</si>
  <si>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</si>
  <si>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</si>
  <si>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</si>
  <si>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</si>
  <si>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</si>
  <si>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</si>
  <si>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</si>
  <si>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</si>
  <si>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</si>
  <si>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</si>
  <si>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</si>
  <si>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</si>
  <si>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</si>
  <si>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</si>
  <si>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</si>
  <si>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</si>
  <si>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</si>
  <si>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</si>
  <si>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</si>
  <si>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</si>
  <si>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</si>
  <si>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</si>
  <si>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</si>
  <si>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</si>
  <si>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</si>
  <si>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</si>
  <si>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</si>
  <si>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</si>
  <si>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</si>
  <si>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</si>
  <si>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</si>
  <si>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</si>
  <si>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</si>
  <si>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</si>
  <si>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</si>
  <si>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</si>
  <si>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</si>
  <si>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</si>
  <si>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</si>
  <si>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</si>
  <si>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</si>
  <si>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</si>
  <si>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</si>
  <si>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</si>
  <si>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</si>
  <si>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</si>
  <si>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</si>
  <si>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</si>
  <si>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</si>
  <si>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</si>
  <si>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</si>
  <si>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</si>
  <si>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</si>
  <si>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</si>
  <si>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</si>
  <si>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</si>
  <si>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</si>
  <si>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</si>
  <si>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</si>
  <si>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</si>
  <si>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</si>
  <si>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</si>
  <si>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</si>
  <si>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</si>
  <si>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</si>
  <si>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</si>
  <si>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</si>
  <si>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</si>
  <si>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</si>
  <si>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</si>
  <si>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</si>
  <si>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</si>
  <si>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</si>
  <si>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</si>
  <si>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</si>
  <si>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</si>
  <si>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</si>
  <si>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</si>
  <si>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</si>
  <si>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</si>
  <si>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</si>
  <si>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</si>
  <si>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</si>
  <si>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</si>
  <si>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</si>
  <si>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</si>
  <si>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</si>
  <si>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</si>
  <si>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</si>
  <si>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</si>
  <si>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</si>
  <si>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</si>
  <si>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</si>
  <si>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</si>
  <si>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</si>
  <si>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</si>
  <si>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</si>
  <si>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</si>
  <si>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</si>
  <si>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</si>
  <si>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</si>
  <si>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</si>
  <si>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</si>
  <si>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</si>
  <si>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</si>
  <si>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</si>
  <si>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</si>
  <si>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</si>
  <si>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</si>
  <si>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</si>
  <si>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</si>
  <si>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</si>
  <si>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</si>
  <si>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</si>
  <si>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</si>
  <si>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</si>
  <si>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</si>
  <si>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</si>
  <si>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</si>
  <si>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</si>
  <si>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</si>
  <si>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</si>
  <si>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</si>
  <si>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</si>
  <si>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</si>
  <si>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</si>
  <si>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</si>
  <si>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</si>
  <si>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</si>
  <si>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</si>
  <si>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</si>
  <si>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</si>
  <si>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</si>
  <si>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</si>
  <si>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</si>
  <si>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</si>
  <si>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</si>
  <si>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</si>
  <si>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</si>
  <si>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</si>
  <si>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</si>
  <si>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</si>
  <si>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</si>
  <si>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</si>
  <si>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</si>
  <si>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</si>
  <si>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</si>
  <si>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</si>
  <si>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</si>
  <si>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</si>
  <si>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</si>
  <si>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</si>
  <si>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</si>
  <si>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</si>
  <si>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</si>
  <si>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</si>
  <si>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</si>
  <si>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</si>
  <si>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</si>
  <si>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</si>
  <si>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</si>
  <si>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</si>
  <si>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</si>
  <si>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</si>
  <si>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</si>
  <si>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</si>
  <si>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</si>
  <si>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</si>
  <si>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</si>
  <si>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</si>
  <si>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</si>
  <si>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</si>
  <si>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</si>
  <si>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</si>
  <si>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</si>
  <si>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</si>
  <si>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</si>
  <si>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</si>
  <si>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</si>
  <si>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</si>
  <si>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</si>
  <si>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</si>
  <si>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</si>
  <si>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</si>
  <si>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</si>
  <si>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</si>
  <si>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</si>
  <si>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</si>
  <si>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</si>
  <si>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</si>
  <si>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</si>
  <si>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</si>
  <si>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</si>
  <si>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</si>
  <si>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</si>
  <si>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</si>
  <si>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</si>
  <si>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</si>
  <si>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</si>
  <si>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</si>
  <si>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</si>
  <si>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</si>
  <si>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</si>
  <si>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</si>
  <si>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</si>
  <si>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</si>
  <si>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</si>
  <si>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</si>
  <si>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</si>
  <si>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</si>
  <si>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</si>
  <si>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</si>
  <si>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</si>
  <si>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</si>
  <si>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</si>
  <si>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</si>
  <si>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</si>
  <si>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</si>
  <si>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</si>
  <si>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</si>
  <si>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</si>
  <si>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</si>
  <si>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</si>
  <si>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</si>
  <si>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</si>
  <si>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</si>
  <si>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</si>
  <si>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</si>
  <si>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</si>
  <si>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</si>
  <si>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</si>
  <si>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</si>
  <si>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</si>
  <si>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</si>
  <si>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</si>
  <si>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</si>
  <si>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</si>
  <si>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</si>
  <si>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</si>
  <si>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</si>
  <si>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</si>
  <si>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</si>
  <si>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</si>
  <si>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</si>
  <si>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</si>
  <si>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</si>
  <si>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</si>
  <si>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</si>
  <si>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</si>
  <si>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</si>
  <si>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</si>
  <si>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</si>
  <si>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</si>
  <si>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</si>
  <si>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</si>
  <si>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</si>
  <si>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</si>
  <si>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</si>
  <si>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</si>
  <si>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</si>
  <si>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</si>
  <si>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</si>
  <si>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</si>
  <si>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</si>
  <si>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</si>
  <si>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</si>
  <si>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</si>
  <si>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</si>
  <si>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</si>
  <si>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</si>
  <si>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</si>
  <si>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</si>
  <si>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</si>
  <si>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</si>
  <si>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</si>
  <si>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</si>
  <si>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</si>
  <si>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</si>
  <si>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</si>
  <si>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</si>
  <si>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</si>
  <si>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</si>
  <si>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</si>
  <si>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</si>
  <si>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</si>
  <si>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</si>
  <si>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</si>
  <si>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</si>
  <si>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</si>
  <si>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</si>
  <si>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</si>
  <si>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</si>
  <si>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</si>
  <si>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</si>
  <si>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</si>
  <si>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</si>
  <si>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</si>
  <si>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</si>
  <si>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</si>
  <si>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</si>
  <si>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</si>
  <si>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</si>
  <si>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</si>
  <si>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</si>
  <si>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</si>
  <si>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</si>
  <si>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</si>
  <si>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</si>
  <si>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</si>
  <si>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</si>
  <si>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</si>
  <si>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</si>
  <si>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</si>
  <si>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</si>
  <si>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</si>
  <si>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</si>
  <si>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</si>
  <si>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</si>
  <si>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</si>
  <si>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</si>
  <si>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</si>
  <si>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</si>
  <si>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</si>
  <si>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</si>
  <si>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</si>
  <si>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</si>
  <si>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</si>
  <si>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</si>
  <si>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</si>
  <si>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</si>
  <si>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</si>
  <si>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</si>
  <si>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</si>
  <si>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</si>
  <si>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</si>
  <si>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</si>
  <si>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</si>
  <si>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</si>
  <si>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</si>
  <si>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</si>
  <si>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</si>
  <si>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</si>
  <si>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</si>
  <si>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</si>
  <si>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</si>
  <si>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</si>
  <si>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</si>
  <si>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</si>
  <si>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</si>
  <si>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</si>
  <si>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</si>
  <si>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</si>
  <si>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</si>
  <si>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</si>
  <si>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</si>
  <si>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</si>
  <si>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</si>
  <si>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</si>
  <si>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</si>
  <si>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</si>
  <si>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</si>
  <si>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</si>
  <si>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</si>
  <si>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</si>
  <si>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</si>
  <si>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</si>
  <si>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</si>
  <si>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</si>
  <si>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</si>
  <si>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</si>
  <si>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</si>
  <si>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</si>
  <si>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</si>
  <si>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</si>
  <si>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</si>
  <si>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</si>
  <si>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</si>
  <si>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</si>
  <si>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</si>
  <si>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</si>
  <si>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</si>
  <si>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</si>
  <si>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</si>
  <si>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</si>
  <si>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</si>
  <si>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</si>
  <si>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</si>
  <si>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</si>
  <si>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</si>
  <si>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</si>
  <si>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</si>
  <si>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</si>
  <si>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</si>
  <si>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</si>
  <si>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</si>
  <si>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</si>
  <si>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</si>
  <si>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</si>
  <si>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</si>
  <si>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</si>
  <si>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</si>
  <si>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</si>
  <si>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</si>
  <si>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</si>
  <si>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</si>
  <si>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</si>
  <si>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</si>
  <si>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</si>
  <si>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</si>
  <si>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</si>
  <si>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</si>
  <si>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</si>
  <si>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</si>
  <si>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</si>
  <si>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</si>
  <si>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</si>
  <si>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</si>
  <si>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</si>
  <si>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</si>
  <si>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</si>
  <si>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</si>
  <si>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</si>
  <si>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</si>
  <si>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</si>
  <si>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</si>
  <si>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</si>
  <si>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</si>
  <si>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</si>
  <si>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</si>
  <si>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</si>
  <si>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</si>
  <si>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</si>
  <si>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</si>
  <si>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</si>
  <si>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</si>
  <si>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</si>
  <si>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</si>
  <si>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</si>
  <si>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</si>
  <si>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</si>
  <si>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</si>
  <si>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</si>
  <si>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</si>
  <si>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</si>
  <si>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</si>
  <si>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</si>
  <si>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</si>
  <si>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</si>
  <si>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</si>
  <si>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</si>
  <si>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</si>
  <si>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</si>
  <si>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</si>
  <si>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</si>
  <si>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</si>
  <si>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</si>
  <si>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</si>
  <si>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</si>
  <si>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</si>
  <si>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</si>
  <si>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</si>
  <si>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</si>
  <si>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</si>
  <si>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</si>
  <si>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</si>
  <si>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</si>
  <si>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</si>
  <si>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</si>
  <si>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</si>
  <si>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</si>
  <si>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</si>
  <si>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</si>
  <si>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</si>
  <si>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</si>
  <si>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</si>
  <si>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</si>
  <si>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</si>
  <si>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</si>
  <si>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</si>
  <si>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</si>
  <si>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</si>
  <si>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</si>
  <si>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</si>
  <si>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</si>
  <si>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</si>
  <si>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</si>
  <si>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</si>
  <si>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</si>
  <si>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</si>
  <si>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</si>
  <si>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</si>
  <si>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</si>
  <si>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</si>
  <si>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</si>
  <si>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</si>
  <si>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</si>
  <si>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</si>
  <si>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</si>
  <si>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</si>
  <si>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</si>
  <si>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</si>
  <si>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</si>
  <si>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</si>
  <si>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</si>
  <si>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</si>
  <si>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</si>
  <si>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</si>
  <si>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</si>
  <si>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</si>
  <si>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</si>
  <si>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</si>
  <si>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</si>
  <si>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</si>
  <si>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</si>
  <si>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</si>
  <si>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</si>
  <si>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</si>
  <si>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</si>
  <si>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</si>
  <si>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</si>
  <si>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</si>
  <si>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</si>
  <si>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</si>
  <si>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</si>
  <si>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</si>
  <si>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</si>
  <si>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</si>
  <si>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</si>
  <si>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</si>
  <si>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</si>
  <si>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</si>
  <si>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</si>
  <si>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</si>
  <si>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</si>
  <si>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</si>
  <si>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</si>
  <si>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</si>
  <si>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</si>
  <si>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</si>
  <si>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</si>
  <si>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</si>
  <si>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</si>
  <si>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</si>
  <si>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</si>
  <si>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</si>
  <si>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</si>
  <si>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</si>
  <si>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</si>
  <si>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</si>
  <si>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</si>
  <si>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</si>
  <si>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</si>
  <si>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</si>
  <si>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</si>
  <si>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</si>
  <si>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</si>
  <si>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</si>
  <si>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</si>
  <si>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</si>
  <si>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</si>
  <si>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</si>
  <si>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</si>
  <si>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</si>
  <si>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</si>
  <si>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</si>
  <si>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</si>
  <si>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</si>
  <si>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</si>
  <si>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</si>
  <si>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</si>
  <si>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</si>
  <si>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</si>
  <si>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</si>
  <si>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</si>
  <si>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</si>
  <si>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</si>
  <si>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</si>
  <si>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</si>
  <si>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</si>
  <si>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</si>
  <si>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</si>
  <si>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</si>
  <si>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</si>
  <si>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</si>
  <si>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</si>
  <si>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</si>
  <si>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</si>
  <si>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</si>
  <si>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</si>
  <si>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</si>
  <si>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</si>
  <si>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</si>
  <si>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</si>
  <si>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</si>
  <si>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</si>
  <si>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</si>
  <si>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</si>
  <si>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</si>
  <si>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</si>
  <si>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</si>
  <si>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</si>
  <si>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</si>
  <si>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</si>
  <si>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</si>
  <si>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</si>
  <si>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</si>
  <si>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</si>
  <si>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</si>
  <si>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</si>
  <si>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</si>
  <si>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</si>
  <si>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</si>
  <si>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</si>
  <si>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</si>
  <si>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</si>
  <si>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</si>
  <si>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</si>
  <si>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</si>
  <si>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</si>
  <si>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</si>
  <si>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</si>
  <si>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</si>
  <si>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</si>
  <si>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</si>
  <si>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</si>
  <si>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</si>
  <si>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</si>
  <si>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</si>
  <si>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</si>
  <si>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</si>
  <si>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</si>
  <si>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</si>
  <si>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</si>
  <si>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</si>
  <si>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</si>
  <si>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</si>
  <si>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</si>
  <si>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</si>
  <si>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</si>
  <si>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</si>
  <si>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</si>
  <si>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</si>
  <si>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</si>
  <si>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</si>
  <si>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</si>
  <si>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</si>
  <si>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</si>
  <si>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</si>
  <si>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</si>
  <si>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</si>
  <si>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</si>
  <si>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</si>
  <si>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</si>
  <si>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</si>
  <si>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</si>
  <si>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</si>
  <si>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</si>
  <si>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</si>
  <si>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</si>
  <si>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</si>
  <si>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</si>
  <si>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</si>
  <si>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</si>
  <si>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</si>
  <si>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</si>
  <si>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</si>
  <si>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</si>
  <si>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</si>
  <si>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</si>
  <si>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</si>
  <si>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</si>
  <si>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</si>
  <si>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</si>
  <si>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</si>
  <si>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</si>
  <si>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</si>
  <si>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</si>
  <si>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</si>
  <si>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</si>
  <si>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</si>
  <si>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</si>
  <si>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</si>
  <si>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</si>
  <si>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</si>
  <si>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</si>
  <si>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</si>
  <si>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</si>
  <si>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</si>
  <si>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</si>
  <si>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</si>
  <si>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</si>
  <si>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</si>
  <si>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</si>
  <si>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</si>
  <si>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</si>
  <si>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</si>
  <si>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</si>
  <si>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</si>
  <si>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</si>
  <si>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</si>
  <si>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</si>
  <si>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</si>
  <si>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</si>
  <si>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</si>
  <si>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</si>
  <si>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</si>
  <si>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</si>
  <si>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</si>
  <si>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</si>
  <si>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</si>
  <si>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</si>
  <si>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</si>
  <si>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</si>
  <si>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</si>
  <si>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</si>
  <si>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</si>
  <si>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</si>
  <si>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</si>
  <si>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</si>
  <si>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</si>
  <si>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</si>
  <si>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</si>
  <si>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</si>
  <si>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</si>
  <si>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</si>
  <si>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</si>
  <si>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</si>
  <si>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</si>
  <si>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</si>
  <si>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</si>
  <si>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</si>
  <si>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</si>
  <si>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</si>
  <si>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</si>
  <si>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</si>
  <si>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</si>
  <si>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</si>
  <si>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</si>
  <si>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</si>
  <si>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</si>
  <si>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</si>
  <si>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</si>
  <si>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</si>
  <si>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</si>
  <si>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</si>
  <si>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</si>
  <si>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</si>
  <si>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</si>
  <si>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</si>
  <si>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</si>
  <si>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</si>
  <si>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</si>
  <si>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</si>
  <si>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</si>
  <si>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</si>
  <si>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</si>
  <si>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</si>
  <si>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</si>
  <si>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</si>
  <si>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</si>
  <si>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</si>
  <si>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</si>
  <si>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</si>
  <si>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</si>
  <si>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</si>
  <si>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</si>
  <si>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</si>
  <si>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</si>
  <si>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</si>
  <si>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</si>
  <si>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</si>
  <si>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</si>
  <si>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</si>
  <si>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</si>
  <si>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</si>
  <si>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</si>
  <si>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</si>
  <si>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</si>
  <si>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</si>
  <si>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</si>
  <si>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</si>
  <si>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</si>
  <si>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</si>
  <si>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</si>
  <si>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</si>
  <si>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</si>
  <si>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</si>
  <si>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</si>
  <si>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</si>
  <si>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</si>
  <si>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</si>
  <si>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</si>
  <si>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</si>
  <si>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</si>
  <si>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</si>
  <si>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</si>
  <si>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</si>
  <si>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</si>
  <si>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</si>
  <si>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</si>
  <si>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</si>
  <si>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</si>
  <si>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</si>
  <si>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</si>
  <si>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</si>
  <si>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</si>
  <si>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</si>
  <si>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</si>
  <si>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</si>
  <si>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</si>
  <si>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</si>
  <si>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</si>
  <si>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</si>
  <si>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</si>
  <si>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</si>
  <si>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</si>
  <si>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</si>
  <si>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</si>
  <si>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</si>
  <si>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</si>
  <si>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</si>
  <si>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</si>
  <si>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</si>
  <si>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</si>
  <si>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</si>
  <si>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</si>
  <si>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</si>
  <si>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</si>
  <si>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</si>
  <si>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</si>
  <si>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</si>
  <si>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</si>
  <si>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</si>
  <si>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</si>
  <si>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</si>
  <si>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</si>
  <si>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</si>
  <si>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</si>
  <si>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</si>
  <si>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</si>
  <si>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</si>
  <si>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</si>
  <si>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</si>
  <si>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</si>
  <si>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</si>
  <si>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</si>
  <si>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</si>
  <si>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</si>
  <si>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</si>
  <si>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</si>
  <si>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</si>
  <si>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</si>
  <si>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</si>
  <si>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</si>
  <si>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</si>
  <si>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</si>
  <si>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</si>
  <si>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</si>
  <si>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</si>
  <si>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</si>
  <si>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</si>
  <si>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</si>
  <si>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</si>
  <si>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</si>
  <si>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</si>
  <si>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</si>
  <si>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</si>
  <si>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</si>
  <si>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</si>
  <si>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</si>
  <si>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</si>
  <si>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</si>
  <si>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</si>
  <si>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</si>
  <si>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</si>
  <si>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</si>
  <si>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</si>
  <si>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</si>
  <si>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</si>
  <si>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</si>
  <si>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</si>
  <si>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</si>
  <si>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</si>
  <si>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</si>
  <si>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</si>
  <si>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</si>
  <si>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</si>
  <si>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</si>
  <si>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</si>
  <si>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</si>
  <si>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</si>
  <si>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</si>
  <si>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</si>
  <si>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</si>
  <si>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</si>
  <si>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</si>
  <si>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</si>
  <si>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</si>
  <si>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</si>
  <si>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</si>
  <si>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</si>
  <si>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</si>
  <si>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</si>
  <si>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</si>
  <si>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</si>
  <si>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</si>
  <si>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</si>
  <si>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</si>
  <si>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</si>
  <si>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</si>
  <si>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</si>
  <si>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</si>
  <si>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</si>
  <si>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</si>
  <si>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</si>
  <si>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</si>
  <si>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</si>
  <si>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</si>
  <si>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</si>
  <si>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</si>
  <si>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</si>
  <si>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</si>
  <si>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</si>
  <si>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</si>
  <si>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</si>
  <si>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</si>
  <si>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</si>
  <si>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</si>
  <si>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</si>
  <si>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</si>
  <si>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</si>
  <si>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</si>
  <si>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</si>
  <si>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</si>
  <si>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</si>
  <si>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</si>
  <si>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</si>
  <si>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</si>
  <si>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</si>
  <si>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</si>
  <si>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</si>
  <si>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</si>
  <si>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</si>
  <si>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</si>
  <si>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</si>
  <si>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</si>
  <si>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</si>
  <si>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</si>
  <si>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</si>
  <si>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</si>
  <si>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</si>
  <si>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</si>
  <si>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</si>
  <si>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</si>
  <si>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</si>
  <si>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</si>
  <si>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</si>
  <si>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</si>
  <si>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</si>
  <si>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</si>
  <si>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</si>
  <si>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</si>
  <si>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</si>
  <si>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</si>
  <si>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</si>
  <si>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</si>
  <si>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</si>
  <si>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</si>
  <si>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</si>
  <si>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</si>
  <si>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</si>
  <si>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</si>
  <si>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</si>
  <si>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</si>
  <si>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</si>
  <si>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</si>
  <si>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</si>
  <si>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</si>
  <si>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</si>
  <si>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</si>
  <si>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</si>
  <si>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</si>
  <si>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</si>
  <si>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</si>
  <si>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</si>
  <si>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</si>
  <si>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</si>
  <si>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</si>
  <si>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</si>
  <si>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</si>
  <si>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</si>
  <si>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</si>
  <si>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</si>
  <si>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</si>
  <si>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</si>
  <si>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</si>
  <si>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</si>
  <si>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</si>
  <si>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</si>
  <si>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</si>
  <si>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</si>
  <si>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</si>
  <si>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</si>
  <si>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</si>
  <si>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</si>
  <si>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</si>
  <si>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</si>
  <si>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</si>
  <si>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</si>
  <si>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</si>
  <si>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</si>
  <si>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</si>
  <si>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</si>
  <si>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</si>
  <si>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</si>
  <si>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</si>
  <si>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</si>
  <si>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</si>
  <si>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</si>
  <si>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</si>
  <si>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</si>
  <si>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</si>
  <si>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</si>
  <si>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</si>
  <si>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</si>
  <si>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</si>
  <si>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</si>
  <si>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</si>
  <si>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</si>
  <si>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</si>
  <si>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</si>
  <si>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</si>
  <si>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</si>
  <si>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</si>
  <si>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</si>
  <si>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</si>
  <si>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</si>
  <si>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</si>
  <si>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</si>
  <si>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</si>
  <si>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</si>
  <si>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</si>
  <si>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</si>
  <si>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</si>
  <si>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</si>
  <si>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</si>
  <si>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</si>
  <si>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</si>
  <si>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</si>
  <si>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</si>
  <si>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</si>
  <si>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</si>
  <si>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</si>
  <si>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</si>
  <si>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</si>
  <si>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</si>
  <si>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</si>
  <si>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</si>
  <si>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</si>
  <si>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</si>
  <si>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</si>
  <si>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</si>
  <si>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</si>
  <si>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</si>
  <si>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</si>
  <si>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</si>
  <si>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</si>
  <si>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</si>
  <si>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</si>
  <si>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</si>
  <si>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</si>
  <si>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</si>
  <si>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</si>
  <si>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</si>
  <si>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</si>
  <si>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</si>
  <si>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</si>
  <si>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</si>
  <si>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</si>
  <si>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</si>
  <si>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</si>
  <si>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</si>
  <si>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</si>
  <si>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</si>
  <si>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</si>
  <si>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</si>
  <si>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</si>
  <si>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</si>
  <si>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</si>
  <si>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</si>
  <si>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</si>
  <si>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</si>
  <si>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</si>
  <si>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</si>
  <si>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</si>
  <si>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</si>
  <si>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</si>
  <si>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</si>
  <si>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</si>
  <si>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</si>
  <si>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</si>
  <si>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</si>
  <si>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</si>
  <si>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</si>
  <si>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</si>
  <si>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</si>
  <si>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</si>
  <si>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</si>
  <si>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</si>
  <si>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</si>
  <si>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</si>
  <si>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</si>
  <si>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</si>
  <si>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</si>
  <si>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</si>
  <si>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</si>
  <si>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</si>
  <si>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</si>
  <si>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</si>
  <si>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</si>
  <si>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</si>
  <si>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</si>
  <si>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</si>
  <si>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</si>
  <si>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</si>
  <si>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</si>
  <si>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</si>
  <si>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</si>
  <si>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</si>
  <si>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</si>
  <si>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</si>
  <si>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</si>
  <si>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</si>
  <si>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</si>
  <si>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</si>
  <si>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</si>
  <si>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</si>
  <si>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</si>
  <si>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</si>
  <si>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</si>
  <si>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</si>
  <si>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</si>
  <si>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</si>
  <si>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</si>
  <si>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</si>
  <si>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</si>
  <si>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</si>
  <si>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</si>
  <si>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</si>
  <si>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</si>
  <si>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</si>
  <si>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</si>
  <si>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</si>
  <si>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</si>
  <si>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</si>
  <si>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</si>
  <si>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</si>
  <si>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</si>
  <si>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</si>
  <si>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</si>
  <si>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</si>
  <si>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</si>
  <si>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</si>
  <si>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</si>
  <si>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</si>
  <si>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</si>
  <si>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</si>
  <si>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</si>
  <si>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</si>
  <si>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</si>
  <si>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</si>
  <si>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</si>
  <si>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</si>
  <si>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</si>
  <si>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</si>
  <si>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</si>
  <si>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</si>
  <si>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</si>
  <si>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</si>
  <si>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</si>
  <si>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</si>
  <si>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</si>
  <si>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</si>
  <si>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</si>
  <si>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</si>
  <si>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</si>
  <si>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</si>
  <si>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</si>
  <si>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</si>
  <si>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</si>
  <si>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</si>
  <si>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</si>
  <si>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</si>
  <si>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</si>
  <si>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</si>
  <si>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</si>
  <si>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</si>
  <si>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</si>
  <si>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</si>
  <si>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</si>
  <si>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</si>
  <si>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</si>
  <si>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</si>
  <si>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</si>
  <si>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</si>
  <si>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</si>
  <si>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</si>
  <si>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</si>
  <si>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</si>
  <si>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</si>
  <si>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</si>
  <si>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</si>
  <si>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</si>
  <si>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</si>
  <si>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</si>
  <si>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</si>
  <si>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</si>
  <si>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</si>
  <si>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</si>
  <si>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</si>
  <si>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</si>
  <si>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</si>
  <si>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</si>
  <si>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</si>
  <si>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</si>
  <si>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</si>
  <si>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</si>
  <si>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</si>
  <si>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</si>
  <si>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</si>
  <si>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</si>
  <si>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</si>
  <si>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</si>
  <si>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</si>
  <si>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</si>
  <si>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</si>
  <si>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</si>
  <si>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</si>
  <si>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</si>
  <si>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</si>
  <si>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</si>
  <si>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</si>
  <si>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</si>
  <si>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</si>
  <si>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</si>
  <si>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</si>
  <si>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</si>
  <si>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</si>
  <si>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</si>
  <si>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</si>
  <si>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</si>
  <si>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</si>
  <si>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</si>
  <si>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</si>
  <si>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</si>
  <si>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</si>
  <si>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</si>
  <si>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</si>
  <si>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</si>
  <si>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</si>
  <si>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</si>
  <si>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</si>
  <si>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</si>
  <si>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</si>
  <si>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</si>
  <si>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</si>
  <si>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</si>
  <si>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</si>
  <si>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</si>
  <si>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</si>
  <si>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</si>
  <si>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</si>
  <si>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</si>
  <si>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</si>
  <si>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</si>
  <si>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</si>
  <si>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</si>
  <si>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</si>
  <si>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</si>
  <si>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</si>
  <si>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</si>
  <si>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</si>
  <si>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</si>
  <si>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</si>
  <si>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</si>
  <si>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</si>
  <si>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</si>
  <si>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</si>
  <si>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</si>
  <si>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</si>
  <si>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</si>
  <si>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</si>
  <si>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</si>
  <si>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</si>
  <si>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</si>
  <si>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</si>
  <si>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</si>
  <si>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</si>
  <si>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</si>
  <si>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</si>
  <si>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</si>
  <si>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</si>
  <si>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</si>
  <si>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</si>
  <si>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</si>
  <si>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</si>
  <si>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</si>
  <si>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</si>
  <si>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</si>
  <si>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</si>
  <si>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</si>
  <si>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</si>
  <si>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</si>
  <si>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</si>
  <si>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</si>
  <si>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</si>
  <si>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</si>
  <si>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</si>
  <si>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</si>
  <si>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</si>
  <si>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</si>
  <si>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</si>
  <si>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</si>
  <si>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</si>
  <si>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</si>
  <si>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</si>
  <si>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</si>
  <si>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</si>
  <si>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</si>
  <si>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</si>
  <si>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</si>
  <si>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</si>
  <si>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</si>
  <si>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</si>
  <si>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</si>
  <si>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</si>
  <si>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</si>
  <si>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</si>
  <si>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</si>
  <si>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</si>
  <si>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</si>
  <si>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</si>
  <si>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</si>
  <si>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</si>
  <si>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</si>
  <si>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</si>
  <si>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</si>
  <si>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</si>
  <si>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</si>
  <si>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</si>
  <si>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</si>
  <si>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</si>
  <si>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</si>
  <si>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</si>
  <si>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</si>
  <si>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</si>
  <si>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</si>
  <si>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</si>
  <si>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</si>
  <si>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</si>
  <si>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</si>
  <si>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</si>
  <si>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</si>
  <si>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</si>
  <si>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</si>
  <si>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</si>
  <si>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</si>
  <si>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</si>
  <si>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</si>
  <si>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</si>
  <si>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</si>
  <si>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</si>
  <si>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</si>
  <si>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</si>
  <si>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</si>
  <si>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</si>
  <si>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</si>
  <si>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</si>
  <si>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</si>
  <si>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</si>
  <si>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</si>
  <si>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</si>
  <si>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</si>
  <si>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</si>
  <si>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</si>
  <si>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</si>
  <si>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</si>
  <si>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</si>
  <si>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</si>
  <si>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</si>
  <si>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</si>
  <si>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</si>
  <si>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</si>
  <si>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</si>
  <si>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</si>
  <si>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</si>
  <si>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</si>
  <si>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</si>
  <si>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</si>
  <si>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</si>
  <si>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</si>
  <si>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</si>
  <si>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</si>
  <si>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</si>
  <si>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</si>
  <si>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</si>
  <si>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</si>
  <si>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</si>
  <si>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</si>
  <si>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</si>
  <si>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</si>
  <si>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</si>
  <si>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</si>
  <si>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</si>
  <si>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</si>
  <si>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</si>
  <si>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</si>
  <si>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</si>
  <si>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</si>
  <si>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</si>
  <si>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</si>
  <si>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</si>
  <si>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</si>
  <si>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</si>
  <si>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</si>
  <si>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</si>
  <si>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</si>
  <si>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</si>
  <si>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</si>
  <si>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</si>
  <si>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</si>
  <si>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</si>
  <si>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</si>
  <si>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</si>
  <si>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</si>
  <si>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</si>
  <si>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</si>
  <si>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</si>
  <si>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</si>
  <si>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</si>
  <si>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</si>
  <si>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</si>
  <si>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</si>
  <si>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</si>
  <si>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</si>
  <si>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</si>
  <si>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</si>
  <si>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</si>
  <si>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</si>
  <si>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</si>
  <si>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</si>
  <si>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</si>
  <si>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</si>
  <si>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</si>
  <si>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</si>
  <si>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</si>
  <si>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</si>
  <si>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</si>
  <si>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</si>
  <si>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</si>
  <si>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</si>
  <si>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</si>
  <si>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</si>
  <si>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</si>
  <si>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</si>
  <si>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</si>
  <si>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</si>
  <si>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</si>
  <si>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</si>
  <si>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</si>
  <si>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</si>
  <si>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</si>
  <si>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</si>
  <si>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</si>
  <si>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</si>
  <si>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</si>
  <si>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</si>
  <si>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</si>
  <si>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</si>
  <si>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</si>
  <si>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</si>
  <si>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</si>
  <si>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</si>
  <si>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</si>
  <si>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</si>
  <si>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</si>
  <si>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</si>
  <si>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</si>
  <si>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</si>
  <si>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</si>
  <si>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</si>
  <si>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</si>
  <si>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</si>
  <si>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</si>
  <si>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</si>
  <si>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</si>
  <si>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</si>
  <si>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</si>
  <si>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</si>
  <si>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</si>
  <si>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</si>
  <si>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</si>
  <si>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</si>
  <si>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</si>
  <si>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</si>
  <si>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</si>
  <si>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</si>
  <si>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</si>
  <si>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</si>
  <si>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</si>
  <si>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</si>
  <si>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</si>
  <si>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</si>
  <si>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</si>
  <si>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</si>
  <si>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</si>
  <si>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</si>
  <si>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</si>
  <si>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</si>
  <si>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</si>
  <si>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</si>
  <si>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</si>
  <si>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</si>
  <si>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</si>
  <si>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</si>
  <si>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</si>
  <si>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</si>
  <si>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</si>
  <si>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</si>
  <si>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</si>
  <si>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</si>
  <si>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</si>
  <si>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</si>
  <si>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</si>
  <si>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</si>
  <si>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</si>
  <si>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</si>
  <si>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</si>
  <si>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</si>
  <si>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</si>
  <si>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</si>
  <si>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</si>
  <si>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</si>
  <si>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</si>
  <si>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</si>
  <si>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</si>
  <si>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</si>
  <si>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</si>
  <si>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</si>
  <si>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</si>
  <si>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</si>
  <si>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</si>
  <si>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</si>
  <si>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</si>
  <si>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</si>
  <si>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</si>
  <si>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</si>
  <si>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</si>
  <si>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</si>
  <si>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</si>
  <si>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</si>
  <si>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</si>
  <si>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</si>
  <si>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</si>
  <si>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</si>
  <si>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</si>
  <si>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</si>
  <si>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</si>
  <si>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</si>
  <si>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</si>
  <si>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</si>
  <si>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</si>
  <si>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</si>
  <si>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</si>
  <si>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</si>
  <si>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</si>
  <si>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</si>
  <si>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</si>
  <si>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</si>
  <si>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</si>
  <si>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</si>
  <si>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</si>
  <si>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</si>
  <si>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</si>
  <si>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</si>
  <si>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</si>
  <si>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</si>
  <si>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</si>
  <si>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</si>
  <si>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</si>
  <si>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</si>
  <si>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</si>
  <si>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</si>
  <si>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</si>
  <si>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</si>
  <si>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</si>
  <si>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</si>
  <si>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</si>
  <si>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</si>
  <si>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</si>
  <si>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</si>
  <si>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</si>
  <si>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</si>
  <si>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</si>
  <si>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</si>
  <si>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</si>
  <si>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</si>
  <si>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</si>
  <si>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</si>
  <si>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</si>
  <si>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</si>
  <si>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</si>
  <si>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</si>
  <si>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</si>
  <si>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</si>
  <si>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</si>
  <si>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</si>
  <si>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</si>
  <si>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</si>
  <si>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</si>
  <si>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</si>
  <si>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</si>
  <si>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</si>
  <si>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</si>
  <si>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</si>
  <si>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</si>
  <si>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</si>
  <si>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</si>
  <si>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</si>
  <si>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</si>
  <si>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</si>
  <si>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</si>
  <si>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</si>
  <si>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</si>
  <si>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</si>
  <si>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</si>
  <si>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</si>
  <si>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</si>
  <si>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</si>
  <si>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</si>
  <si>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</si>
  <si>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</si>
  <si>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</si>
  <si>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</si>
  <si>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</si>
  <si>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</si>
  <si>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</si>
  <si>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</si>
  <si>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</si>
  <si>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</si>
  <si>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</si>
  <si>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</si>
  <si>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</si>
  <si>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</si>
  <si>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</si>
  <si>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</si>
  <si>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</si>
  <si>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</si>
  <si>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</si>
  <si>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</si>
  <si>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</si>
  <si>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</si>
  <si>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</si>
  <si>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</si>
  <si>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</si>
  <si>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</si>
  <si>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</si>
  <si>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</si>
  <si>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</si>
  <si>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</si>
  <si>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</si>
  <si>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</si>
  <si>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</si>
  <si>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</si>
  <si>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</si>
  <si>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</si>
  <si>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</si>
  <si>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</si>
  <si>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</si>
  <si>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</si>
  <si>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</si>
  <si>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</si>
  <si>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</si>
  <si>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</si>
  <si>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</si>
  <si>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</si>
  <si>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</si>
  <si>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</si>
  <si>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</si>
  <si>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</si>
  <si>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</si>
  <si>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</si>
  <si>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</si>
  <si>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</si>
  <si>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</si>
  <si>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</si>
  <si>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</si>
  <si>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</si>
  <si>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</si>
  <si>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</si>
  <si>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</si>
  <si>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</si>
  <si>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</si>
  <si>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</si>
  <si>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</si>
  <si>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</si>
  <si>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</si>
  <si>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</si>
  <si>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</si>
  <si>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</si>
  <si>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</si>
  <si>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</si>
  <si>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</si>
  <si>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</si>
  <si>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</si>
  <si>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</si>
  <si>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</si>
  <si>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</si>
  <si>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</si>
  <si>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</si>
  <si>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</si>
  <si>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</si>
  <si>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</si>
  <si>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</si>
  <si>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</si>
  <si>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</si>
  <si>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</si>
  <si>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</si>
  <si>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</si>
  <si>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</si>
  <si>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</si>
  <si>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</si>
  <si>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</si>
  <si>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</si>
  <si>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</si>
  <si>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</si>
  <si>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</si>
  <si>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</si>
  <si>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</si>
  <si>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</si>
  <si>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</si>
  <si>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</si>
  <si>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</si>
  <si>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</si>
  <si>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</si>
  <si>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</si>
  <si>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</si>
  <si>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</si>
  <si>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</si>
  <si>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</si>
  <si>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</si>
  <si>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</si>
  <si>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</si>
  <si>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</si>
  <si>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</si>
  <si>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</si>
  <si>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</si>
  <si>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</si>
  <si>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</si>
  <si>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</si>
  <si>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</si>
  <si>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</si>
  <si>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</si>
  <si>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</si>
  <si>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</si>
  <si>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</si>
  <si>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</si>
  <si>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</si>
  <si>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</si>
  <si>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</si>
  <si>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</si>
  <si>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</si>
  <si>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</si>
  <si>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</si>
  <si>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</si>
  <si>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</si>
  <si>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</si>
  <si>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</si>
  <si>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</si>
  <si>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</si>
  <si>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</si>
  <si>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</si>
  <si>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</si>
  <si>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</si>
  <si>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</si>
  <si>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</si>
  <si>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</si>
  <si>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</si>
  <si>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</si>
  <si>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</si>
  <si>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</si>
  <si>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</si>
  <si>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</si>
  <si>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</si>
  <si>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</si>
  <si>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</si>
  <si>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</si>
  <si>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</si>
  <si>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</si>
  <si>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</si>
  <si>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</si>
  <si>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</si>
  <si>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</si>
  <si>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</si>
  <si>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</si>
  <si>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</si>
  <si>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</si>
  <si>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</si>
  <si>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</si>
  <si>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</si>
  <si>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</si>
  <si>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</si>
  <si>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</si>
  <si>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</si>
  <si>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</si>
  <si>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</si>
  <si>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</si>
  <si>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</si>
  <si>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</si>
  <si>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</si>
  <si>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</si>
  <si>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</si>
  <si>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</si>
  <si>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</si>
  <si>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</si>
  <si>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</si>
  <si>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</si>
  <si>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</si>
  <si>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</si>
  <si>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</si>
  <si>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</si>
  <si>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</si>
  <si>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</si>
  <si>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</si>
  <si>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</si>
  <si>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</si>
  <si>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</si>
  <si>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</si>
  <si>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</si>
  <si>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</si>
  <si>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</si>
  <si>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</si>
  <si>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</si>
  <si>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</si>
  <si>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</si>
  <si>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</si>
  <si>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</si>
  <si>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</si>
  <si>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</si>
  <si>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</si>
  <si>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</si>
  <si>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</si>
  <si>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</si>
  <si>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</si>
  <si>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</si>
  <si>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</si>
  <si>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</si>
  <si>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</si>
  <si>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</si>
  <si>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</si>
  <si>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</si>
  <si>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</si>
  <si>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</si>
  <si>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</si>
  <si>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</si>
  <si>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</si>
  <si>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</si>
  <si>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</si>
  <si>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</si>
  <si>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</si>
  <si>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</si>
  <si>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</si>
  <si>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</si>
  <si>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</si>
  <si>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</si>
  <si>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</si>
  <si>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</si>
  <si>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</si>
  <si>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</si>
  <si>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</si>
  <si>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</si>
  <si>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</si>
  <si>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</si>
  <si>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</si>
  <si>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</si>
  <si>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</si>
  <si>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</si>
  <si>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</si>
  <si>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</si>
  <si>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</si>
  <si>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</si>
  <si>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</si>
  <si>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</si>
  <si>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</si>
  <si>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</si>
  <si>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</si>
  <si>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</si>
  <si>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</si>
  <si>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</si>
  <si>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</si>
  <si>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</si>
  <si>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</si>
  <si>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</si>
  <si>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</si>
  <si>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</si>
  <si>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</si>
  <si>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</si>
  <si>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</si>
  <si>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</si>
  <si>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</si>
  <si>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</si>
  <si>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</si>
  <si>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</si>
  <si>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</si>
  <si>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</si>
  <si>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</si>
  <si>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</si>
  <si>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</si>
  <si>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</si>
  <si>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</si>
  <si>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</si>
  <si>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</si>
  <si>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</si>
  <si>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</si>
  <si>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</si>
  <si>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</si>
  <si>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</si>
  <si>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</si>
  <si>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</si>
  <si>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</si>
  <si>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</si>
  <si>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</si>
  <si>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</si>
  <si>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</si>
  <si>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</si>
  <si>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</si>
  <si>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</si>
  <si>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</si>
  <si>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</si>
  <si>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</si>
  <si>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</si>
  <si>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</si>
  <si>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</si>
  <si>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</si>
  <si>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</si>
  <si>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</si>
  <si>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</si>
  <si>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</si>
  <si>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</si>
  <si>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</si>
  <si>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</si>
  <si>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</si>
  <si>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</si>
  <si>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</si>
  <si>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</si>
  <si>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</si>
  <si>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</si>
  <si>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</si>
  <si>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</si>
  <si>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</si>
  <si>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</si>
  <si>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</si>
  <si>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</si>
  <si>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</si>
  <si>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</si>
  <si>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</si>
  <si>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</si>
  <si>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</si>
  <si>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</si>
  <si>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</si>
  <si>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</si>
  <si>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</si>
  <si>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</si>
  <si>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</si>
  <si>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</si>
  <si>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</si>
  <si>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</si>
  <si>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</si>
  <si>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</si>
  <si>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</si>
  <si>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</si>
  <si>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</si>
  <si>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</si>
  <si>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</si>
  <si>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</si>
  <si>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</si>
  <si>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</si>
  <si>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</si>
  <si>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</si>
  <si>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</si>
  <si>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</si>
  <si>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</si>
  <si>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</si>
  <si>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</si>
  <si>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</si>
  <si>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</si>
  <si>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</si>
  <si>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</si>
  <si>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</si>
  <si>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</si>
  <si>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</si>
  <si>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</si>
  <si>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</si>
  <si>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</si>
  <si>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</si>
  <si>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</si>
  <si>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</si>
  <si>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</si>
  <si>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</si>
  <si>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</si>
  <si>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</si>
  <si>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</si>
  <si>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</si>
  <si>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</si>
  <si>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</si>
  <si>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</si>
  <si>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</si>
  <si>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</si>
  <si>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</si>
  <si>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</si>
  <si>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</si>
  <si>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</si>
  <si>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</si>
  <si>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</si>
  <si>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</si>
  <si>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</si>
  <si>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</si>
  <si>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</si>
  <si>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</si>
  <si>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</si>
  <si>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</si>
  <si>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</si>
  <si>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</si>
  <si>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</si>
  <si>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</si>
  <si>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</si>
  <si>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</si>
  <si>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</si>
  <si>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</si>
  <si>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</si>
  <si>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</si>
  <si>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</si>
  <si>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</si>
  <si>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</si>
  <si>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</si>
  <si>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</si>
  <si>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</si>
  <si>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</si>
  <si>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</si>
  <si>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</si>
  <si>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</si>
  <si>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</si>
  <si>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</si>
  <si>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</si>
  <si>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</si>
  <si>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</si>
  <si>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</si>
  <si>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</si>
  <si>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</si>
  <si>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</si>
  <si>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</si>
  <si>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</si>
  <si>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</si>
  <si>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</si>
  <si>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</si>
  <si>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</si>
  <si>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</si>
  <si>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</si>
  <si>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</si>
  <si>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</si>
  <si>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</si>
  <si>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</si>
  <si>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</si>
  <si>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</si>
  <si>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</si>
  <si>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</si>
  <si>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</si>
  <si>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</si>
  <si>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</si>
  <si>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</si>
  <si>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</si>
  <si>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</si>
  <si>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</si>
  <si>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</si>
  <si>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</si>
  <si>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</si>
  <si>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</si>
  <si>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</si>
  <si>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</si>
  <si>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</si>
  <si>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</si>
  <si>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</si>
  <si>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</si>
  <si>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</si>
  <si>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</si>
  <si>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</si>
  <si>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</si>
  <si>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</si>
  <si>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</si>
  <si>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</si>
  <si>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</si>
  <si>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</si>
  <si>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</si>
  <si>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</si>
  <si>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</si>
  <si>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</si>
  <si>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</si>
  <si>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</si>
  <si>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</si>
  <si>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</si>
  <si>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</si>
  <si>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</si>
  <si>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</si>
  <si>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</si>
  <si>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</si>
  <si>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</si>
  <si>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</si>
  <si>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</si>
  <si>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</si>
  <si>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</si>
  <si>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</si>
  <si>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</si>
  <si>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</si>
  <si>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</si>
  <si>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</si>
  <si>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</si>
  <si>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</si>
  <si>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</si>
  <si>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</si>
  <si>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</si>
  <si>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</si>
  <si>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</si>
  <si>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</si>
  <si>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</si>
  <si>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</si>
  <si>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</si>
  <si>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</si>
  <si>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</si>
  <si>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</si>
  <si>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</si>
  <si>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</si>
  <si>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</si>
  <si>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</si>
  <si>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</si>
  <si>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</si>
  <si>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</si>
  <si>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</si>
  <si>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</si>
  <si>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</si>
  <si>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</si>
  <si>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</si>
  <si>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</si>
  <si>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</si>
  <si>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</si>
  <si>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</si>
  <si>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</si>
  <si>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</si>
  <si>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</si>
  <si>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</si>
  <si>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</si>
  <si>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</si>
  <si>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</si>
  <si>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</si>
  <si>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</si>
  <si>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</si>
  <si>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</si>
  <si>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</si>
  <si>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</si>
  <si>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</si>
  <si>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</si>
  <si>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</si>
  <si>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</si>
  <si>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</si>
  <si>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</si>
  <si>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</si>
  <si>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</si>
  <si>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</si>
  <si>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</si>
  <si>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</si>
  <si>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</si>
  <si>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</si>
  <si>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</si>
  <si>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</si>
  <si>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</si>
  <si>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</si>
  <si>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</si>
  <si>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</si>
  <si>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</si>
  <si>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</si>
  <si>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</si>
  <si>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</si>
  <si>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</si>
  <si>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</si>
  <si>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</si>
  <si>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</si>
  <si>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</si>
  <si>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</si>
  <si>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</si>
  <si>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</si>
  <si>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</si>
  <si>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</si>
  <si>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</si>
  <si>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</si>
  <si>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</si>
  <si>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</si>
  <si>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</si>
  <si>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</si>
  <si>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</si>
  <si>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</si>
  <si>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</si>
  <si>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</si>
  <si>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</si>
  <si>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</si>
  <si>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</si>
  <si>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</si>
  <si>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</si>
  <si>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</si>
  <si>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</si>
  <si>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</si>
  <si>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</si>
  <si>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</si>
  <si>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</si>
  <si>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</si>
  <si>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</si>
  <si>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</si>
  <si>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</si>
  <si>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</si>
  <si>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</si>
  <si>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</si>
  <si>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</si>
  <si>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</si>
  <si>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</si>
  <si>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</si>
  <si>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</si>
  <si>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</si>
  <si>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</si>
  <si>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</si>
  <si>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</si>
  <si>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</si>
  <si>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</si>
  <si>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</si>
  <si>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</si>
  <si>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</si>
  <si>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</si>
  <si>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</si>
  <si>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</si>
  <si>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</si>
  <si>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</si>
  <si>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</si>
  <si>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</si>
  <si>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</si>
  <si>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</si>
  <si>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</si>
  <si>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</si>
  <si>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</si>
  <si>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</si>
  <si>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</si>
  <si>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</si>
  <si>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</si>
  <si>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</si>
  <si>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</si>
  <si>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</si>
  <si>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</si>
  <si>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</si>
  <si>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</si>
  <si>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</si>
  <si>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</si>
  <si>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</si>
  <si>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</si>
  <si>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</si>
  <si>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</si>
  <si>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</si>
  <si>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</si>
  <si>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</si>
  <si>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</si>
  <si>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</si>
  <si>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</si>
  <si>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</si>
  <si>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</si>
  <si>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</si>
  <si>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</si>
  <si>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</si>
  <si>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</si>
  <si>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</si>
  <si>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</si>
  <si>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</si>
  <si>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</si>
  <si>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</si>
  <si>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</si>
  <si>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</si>
  <si>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</si>
  <si>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</si>
  <si>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</si>
  <si>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</si>
  <si>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</si>
  <si>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</si>
  <si>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</si>
  <si>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</si>
  <si>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</si>
  <si>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</si>
  <si>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</si>
  <si>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</si>
  <si>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</si>
  <si>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</si>
  <si>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</si>
  <si>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</si>
  <si>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</si>
  <si>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</si>
  <si>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</si>
  <si>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</si>
  <si>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</si>
  <si>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</si>
  <si>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</si>
  <si>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</si>
  <si>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</si>
  <si>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</si>
  <si>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</si>
  <si>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</si>
  <si>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</si>
  <si>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</si>
  <si>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</si>
  <si>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</si>
  <si>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</si>
  <si>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</si>
  <si>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</si>
  <si>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</si>
  <si>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</si>
  <si>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</si>
  <si>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</si>
  <si>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</si>
  <si>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</si>
  <si>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</si>
  <si>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</si>
  <si>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</si>
  <si>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</si>
  <si>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</si>
  <si>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</si>
  <si>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</si>
  <si>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</si>
  <si>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</si>
  <si>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</si>
  <si>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</si>
  <si>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</si>
  <si>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</si>
  <si>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</si>
  <si>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</si>
  <si>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</si>
  <si>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</si>
  <si>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</si>
  <si>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</si>
  <si>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</si>
  <si>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</si>
  <si>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</si>
  <si>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</si>
  <si>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</si>
  <si>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</si>
  <si>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</si>
  <si>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</si>
  <si>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</si>
  <si>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</si>
  <si>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</si>
  <si>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</si>
  <si>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</si>
  <si>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</si>
  <si>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</si>
  <si>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</si>
  <si>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</si>
  <si>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</si>
  <si>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</si>
  <si>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</si>
  <si>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</si>
  <si>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</si>
  <si>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</si>
  <si>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</si>
  <si>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</si>
  <si>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</si>
  <si>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</si>
  <si>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</si>
  <si>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</si>
  <si>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</si>
  <si>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</si>
  <si>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</si>
  <si>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</si>
  <si>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</si>
  <si>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</si>
  <si>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</si>
  <si>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</si>
  <si>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</si>
  <si>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</si>
  <si>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</si>
  <si>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</si>
  <si>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</si>
  <si>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</si>
  <si>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</si>
  <si>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</si>
  <si>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</si>
  <si>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</si>
  <si>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</si>
  <si>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</si>
  <si>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</si>
  <si>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</si>
  <si>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</si>
  <si>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</si>
  <si>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</si>
  <si>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</si>
  <si>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</si>
  <si>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</si>
  <si>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</si>
  <si>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</si>
  <si>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</si>
  <si>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</si>
  <si>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</si>
  <si>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</si>
  <si>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</si>
  <si>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</si>
  <si>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</si>
  <si>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</si>
  <si>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</si>
  <si>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</si>
  <si>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</si>
  <si>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</si>
  <si>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</si>
  <si>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</si>
  <si>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</si>
  <si>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</si>
  <si>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</si>
  <si>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</si>
  <si>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</si>
  <si>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</si>
  <si>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</si>
  <si>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</si>
  <si>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</si>
  <si>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</si>
  <si>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</si>
  <si>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</si>
  <si>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</si>
  <si>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</si>
  <si>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</si>
  <si>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</si>
  <si>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</si>
  <si>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</si>
  <si>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</si>
  <si>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</si>
  <si>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</si>
  <si>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</si>
  <si>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</si>
  <si>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</si>
  <si>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</si>
  <si>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</si>
  <si>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</si>
  <si>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</si>
  <si>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</si>
  <si>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</si>
  <si>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</si>
  <si>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</si>
  <si>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</si>
  <si>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</si>
  <si>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</si>
  <si>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</si>
  <si>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</si>
  <si>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</si>
  <si>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</si>
  <si>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</si>
  <si>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</si>
  <si>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</si>
  <si>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</si>
  <si>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</si>
  <si>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</si>
  <si>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</si>
  <si>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</si>
  <si>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</si>
  <si>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</si>
  <si>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</si>
  <si>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</si>
  <si>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</si>
  <si>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</si>
  <si>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</si>
  <si>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</si>
  <si>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</si>
  <si>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</si>
  <si>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</si>
  <si>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</si>
  <si>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</si>
  <si>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</si>
  <si>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</si>
  <si>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</si>
  <si>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</si>
  <si>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</si>
  <si>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</si>
  <si>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</si>
  <si>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</si>
  <si>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</si>
  <si>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</si>
  <si>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</si>
  <si>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</si>
  <si>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</si>
  <si>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</si>
  <si>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</si>
  <si>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</si>
  <si>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</si>
  <si>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</si>
  <si>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</si>
  <si>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</si>
  <si>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</si>
  <si>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</si>
  <si>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</si>
  <si>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</si>
  <si>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</si>
  <si>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</si>
  <si>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</si>
  <si>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</si>
  <si>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</si>
  <si>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</si>
  <si>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</si>
  <si>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</si>
  <si>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</si>
  <si>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</si>
  <si>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</si>
  <si>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</si>
  <si>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</si>
  <si>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</si>
  <si>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</si>
  <si>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</si>
  <si>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</si>
  <si>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</si>
  <si>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</si>
  <si>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</si>
  <si>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</si>
  <si>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</si>
  <si>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</si>
  <si>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</si>
  <si>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</si>
  <si>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</si>
  <si>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</si>
  <si>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</si>
  <si>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</si>
  <si>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</si>
  <si>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</si>
  <si>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</si>
  <si>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</si>
  <si>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</si>
  <si>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</si>
  <si>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</si>
  <si>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</si>
  <si>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</si>
  <si>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</si>
  <si>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</si>
  <si>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</si>
  <si>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</si>
  <si>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</si>
  <si>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</si>
  <si>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</si>
  <si>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</si>
  <si>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</si>
  <si>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</si>
  <si>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</si>
  <si>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</si>
  <si>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</si>
  <si>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</si>
  <si>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</si>
  <si>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</si>
  <si>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</si>
  <si>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</si>
  <si>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</si>
  <si>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</si>
  <si>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</si>
  <si>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</si>
  <si>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</si>
  <si>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</si>
  <si>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</si>
  <si>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</si>
  <si>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</si>
  <si>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</si>
  <si>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</si>
  <si>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</si>
  <si>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</si>
  <si>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</si>
  <si>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</si>
  <si>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</si>
  <si>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</si>
  <si>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</si>
  <si>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</si>
  <si>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</si>
  <si>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</si>
  <si>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</si>
  <si>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</si>
  <si>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</si>
  <si>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</si>
  <si>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</si>
  <si>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</si>
  <si>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</si>
  <si>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</si>
  <si>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</si>
  <si>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</si>
  <si>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</si>
  <si>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</si>
  <si>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</si>
  <si>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</si>
  <si>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</si>
  <si>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</si>
  <si>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</si>
  <si>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</si>
  <si>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</si>
  <si>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</si>
  <si>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</si>
  <si>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</si>
  <si>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</si>
  <si>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</si>
  <si>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</si>
  <si>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</si>
  <si>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</si>
  <si>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</si>
  <si>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</si>
  <si>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</si>
  <si>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</si>
  <si>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</si>
  <si>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</si>
  <si>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</si>
  <si>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</si>
  <si>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</si>
  <si>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</si>
  <si>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</si>
  <si>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</si>
  <si>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</si>
  <si>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</si>
  <si>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</si>
  <si>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</si>
  <si>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</si>
  <si>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</si>
  <si>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</si>
  <si>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</si>
  <si>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</si>
  <si>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</si>
  <si>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</si>
  <si>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</si>
  <si>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</si>
  <si>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</si>
  <si>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</si>
  <si>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</si>
  <si>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</si>
  <si>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</si>
  <si>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</si>
  <si>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</si>
  <si>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</si>
  <si>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</si>
  <si>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</si>
  <si>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</si>
  <si>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</si>
  <si>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</si>
  <si>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</si>
  <si>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</si>
  <si>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</si>
  <si>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</si>
  <si>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</si>
  <si>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</si>
  <si>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</si>
  <si>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</si>
  <si>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</si>
  <si>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</si>
  <si>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</si>
  <si>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</si>
  <si>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</si>
  <si>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</si>
  <si>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</si>
  <si>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</si>
  <si>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</si>
  <si>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</si>
  <si>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</si>
  <si>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</si>
  <si>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</si>
  <si>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</si>
  <si>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</si>
  <si>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</si>
  <si>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</si>
  <si>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</si>
  <si>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</si>
  <si>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</si>
  <si>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</si>
  <si>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</si>
  <si>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</si>
  <si>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</si>
  <si>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</si>
  <si>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</si>
  <si>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</si>
  <si>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</si>
  <si>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</si>
  <si>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</si>
  <si>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</si>
  <si>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</si>
  <si>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</si>
  <si>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</si>
  <si>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</si>
  <si>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</si>
  <si>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</si>
  <si>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</si>
  <si>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</si>
  <si>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</si>
  <si>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</si>
  <si>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</si>
  <si>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</si>
  <si>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</si>
  <si>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</si>
  <si>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</si>
  <si>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</si>
  <si>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</si>
  <si>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</si>
  <si>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</si>
  <si>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</si>
  <si>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</si>
  <si>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</si>
  <si>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</si>
  <si>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</si>
  <si>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</si>
  <si>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</si>
  <si>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</si>
  <si>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</si>
  <si>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</si>
  <si>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</si>
  <si>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</si>
  <si>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</si>
  <si>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</si>
  <si>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</si>
  <si>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</si>
  <si>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</si>
  <si>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</si>
  <si>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</si>
  <si>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</si>
  <si>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</si>
  <si>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</si>
  <si>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</si>
  <si>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</si>
  <si>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</si>
  <si>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</si>
  <si>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</si>
  <si>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</si>
  <si>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</si>
  <si>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</si>
  <si>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</si>
  <si>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</si>
  <si>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</si>
  <si>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</si>
  <si>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</si>
  <si>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</si>
  <si>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</si>
  <si>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</si>
  <si>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</si>
  <si>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</si>
  <si>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</si>
  <si>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</si>
  <si>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</si>
  <si>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</si>
  <si>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</si>
  <si>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</si>
  <si>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</si>
  <si>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</si>
  <si>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</si>
  <si>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</si>
  <si>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</si>
  <si>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</si>
  <si>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</si>
  <si>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</si>
  <si>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</si>
  <si>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</si>
  <si>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</si>
  <si>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</si>
  <si>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</si>
  <si>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</si>
  <si>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</si>
  <si>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</si>
  <si>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</si>
  <si>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</si>
  <si>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</si>
  <si>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</si>
  <si>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</si>
  <si>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</si>
  <si>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</si>
  <si>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</si>
  <si>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</si>
  <si>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</si>
  <si>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</si>
  <si>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</si>
  <si>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</si>
  <si>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</si>
  <si>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</si>
  <si>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</si>
  <si>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</si>
  <si>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</si>
  <si>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</si>
  <si>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</si>
  <si>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</si>
  <si>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</si>
  <si>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</si>
  <si>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</si>
  <si>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</si>
  <si>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</si>
  <si>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</si>
  <si>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</si>
  <si>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</si>
  <si>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</si>
  <si>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</si>
  <si>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</si>
  <si>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</si>
  <si>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</si>
  <si>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</si>
  <si>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</si>
  <si>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</si>
  <si>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</si>
  <si>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</si>
  <si>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</si>
  <si>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</si>
  <si>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</si>
  <si>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</si>
  <si>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</si>
  <si>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</si>
  <si>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</si>
  <si>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</si>
  <si>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</si>
  <si>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</si>
  <si>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</si>
  <si>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</si>
  <si>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</si>
  <si>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</si>
  <si>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</si>
  <si>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</si>
  <si>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</si>
  <si>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</si>
  <si>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</si>
  <si>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</si>
  <si>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</si>
  <si>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</si>
  <si>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</si>
  <si>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</si>
  <si>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</si>
  <si>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</si>
  <si>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</si>
  <si>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</si>
  <si>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</si>
  <si>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</si>
  <si>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</si>
  <si>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</si>
  <si>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</si>
  <si>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</si>
  <si>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</si>
  <si>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</si>
  <si>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</si>
  <si>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</si>
  <si>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</si>
  <si>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</si>
  <si>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</si>
  <si>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</si>
  <si>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</si>
  <si>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</si>
  <si>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</si>
  <si>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</si>
  <si>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</si>
  <si>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</si>
  <si>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</si>
  <si>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</si>
  <si>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</si>
  <si>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</si>
  <si>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</si>
  <si>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</si>
  <si>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</si>
  <si>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</si>
  <si>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</si>
  <si>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</si>
  <si>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</si>
  <si>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</si>
  <si>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</si>
  <si>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</si>
  <si>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</si>
  <si>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</si>
  <si>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</si>
  <si>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</si>
  <si>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</si>
  <si>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</si>
  <si>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</si>
  <si>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</si>
  <si>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</si>
  <si>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</si>
  <si>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</si>
  <si>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</si>
  <si>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</si>
  <si>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</si>
  <si>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</si>
  <si>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</si>
  <si>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</si>
  <si>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</si>
  <si>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</si>
  <si>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</si>
  <si>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</si>
  <si>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</si>
  <si>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</si>
  <si>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</si>
  <si>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</si>
  <si>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</si>
  <si>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</si>
  <si>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</si>
  <si>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</si>
  <si>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</si>
  <si>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</si>
  <si>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</si>
  <si>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</si>
  <si>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</si>
  <si>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</si>
  <si>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</si>
  <si>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</si>
  <si>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</si>
  <si>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</si>
  <si>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</si>
  <si>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</si>
  <si>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</si>
  <si>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</si>
  <si>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</si>
  <si>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</si>
  <si>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</si>
  <si>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</si>
  <si>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</si>
  <si>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</si>
  <si>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</si>
  <si>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</si>
  <si>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</si>
  <si>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</si>
  <si>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</si>
  <si>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</si>
  <si>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</si>
  <si>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</si>
  <si>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</si>
  <si>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</si>
  <si>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</si>
  <si>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</si>
  <si>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</si>
  <si>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</si>
  <si>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</si>
  <si>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</si>
  <si>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</si>
  <si>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</si>
  <si>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</si>
  <si>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</si>
  <si>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</si>
  <si>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</si>
  <si>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</si>
  <si>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</si>
  <si>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</si>
  <si>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</si>
  <si>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</si>
  <si>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</si>
  <si>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</si>
  <si>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</si>
  <si>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</si>
  <si>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</si>
  <si>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</si>
  <si>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</si>
  <si>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</si>
  <si>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</si>
  <si>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</si>
  <si>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</si>
  <si>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</si>
  <si>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</si>
  <si>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</si>
  <si>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</si>
  <si>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</si>
  <si>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</si>
  <si>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</si>
  <si>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</si>
  <si>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</si>
  <si>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</si>
  <si>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</si>
  <si>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</si>
  <si>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</si>
  <si>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</si>
  <si>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</si>
  <si>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</si>
  <si>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</si>
  <si>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</si>
  <si>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</si>
  <si>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</si>
  <si>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</si>
  <si>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</si>
  <si>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</si>
  <si>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</si>
  <si>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</si>
  <si>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</si>
  <si>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</si>
  <si>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</si>
  <si>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</si>
  <si>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</si>
  <si>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</si>
  <si>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</si>
  <si>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</si>
  <si>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</si>
  <si>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</si>
  <si>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</si>
  <si>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</si>
  <si>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</si>
  <si>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</si>
  <si>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</si>
  <si>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</si>
  <si>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</si>
  <si>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</si>
  <si>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</si>
  <si>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</si>
  <si>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</si>
  <si>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</si>
  <si>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</si>
  <si>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</si>
  <si>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</si>
  <si>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</si>
  <si>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</si>
  <si>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</si>
  <si>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</si>
  <si>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</si>
  <si>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</si>
  <si>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</si>
  <si>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</si>
  <si>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</si>
  <si>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</si>
  <si>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</si>
  <si>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</si>
  <si>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</si>
  <si>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</si>
  <si>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</si>
  <si>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</si>
  <si>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</si>
  <si>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</si>
  <si>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</si>
  <si>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</si>
  <si>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</si>
  <si>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</si>
  <si>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</si>
  <si>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</si>
  <si>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</si>
  <si>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</si>
  <si>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</si>
  <si>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</si>
  <si>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</si>
  <si>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</si>
  <si>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</si>
  <si>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</si>
  <si>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</si>
  <si>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</si>
  <si>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</si>
  <si>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</si>
  <si>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</si>
  <si>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</si>
  <si>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</si>
  <si>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</si>
  <si>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</si>
  <si>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</si>
  <si>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</si>
  <si>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</si>
  <si>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</si>
  <si>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</si>
  <si>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</si>
  <si>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</si>
  <si>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</si>
  <si>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</si>
  <si>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</si>
  <si>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</si>
  <si>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</si>
  <si>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</si>
  <si>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</si>
  <si>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</si>
  <si>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</si>
  <si>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</si>
  <si>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</si>
  <si>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</si>
  <si>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</si>
  <si>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</si>
  <si>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</si>
  <si>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</si>
  <si>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</si>
  <si>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</si>
  <si>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</si>
  <si>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</si>
  <si>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</si>
  <si>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</si>
  <si>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</si>
  <si>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</si>
  <si>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</si>
  <si>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</si>
  <si>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</si>
  <si>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</si>
  <si>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</si>
  <si>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</si>
  <si>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</si>
  <si>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</si>
  <si>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</si>
  <si>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</si>
  <si>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</si>
  <si>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</si>
  <si>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</si>
  <si>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</si>
  <si>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</si>
  <si>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</si>
  <si>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</si>
  <si>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</si>
  <si>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</si>
  <si>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</si>
  <si>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</si>
  <si>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</si>
  <si>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</si>
  <si>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</si>
  <si>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</si>
  <si>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</si>
  <si>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</si>
  <si>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</si>
  <si>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</si>
  <si>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</si>
  <si>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</si>
  <si>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</si>
  <si>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</si>
  <si>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</si>
  <si>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</si>
  <si>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</si>
  <si>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</si>
  <si>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</si>
  <si>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</si>
  <si>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</si>
  <si>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</si>
  <si>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</si>
  <si>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</si>
  <si>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</si>
  <si>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</si>
  <si>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</si>
  <si>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</si>
  <si>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</si>
  <si>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</si>
  <si>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</si>
  <si>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</si>
  <si>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</si>
  <si>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</si>
  <si>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</si>
  <si>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</si>
  <si>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</si>
  <si>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</si>
  <si>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</si>
  <si>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</si>
  <si>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</si>
  <si>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</si>
  <si>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</si>
  <si>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</si>
  <si>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</si>
  <si>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</si>
  <si>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</si>
  <si>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</si>
  <si>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</si>
  <si>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</si>
  <si>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</si>
  <si>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</si>
  <si>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</si>
  <si>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</si>
  <si>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</si>
  <si>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</si>
  <si>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</si>
  <si>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</si>
  <si>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</si>
  <si>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</si>
  <si>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</si>
  <si>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</si>
  <si>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</si>
  <si>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</si>
  <si>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</si>
  <si>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</si>
  <si>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</si>
  <si>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</si>
  <si>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</si>
  <si>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</si>
  <si>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</si>
  <si>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</si>
  <si>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</si>
  <si>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</si>
  <si>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</si>
  <si>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</si>
  <si>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</si>
  <si>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</si>
  <si>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</si>
  <si>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</si>
  <si>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</si>
  <si>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</si>
  <si>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</si>
  <si>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</si>
  <si>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</si>
  <si>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</si>
  <si>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</si>
  <si>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</si>
  <si>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</si>
  <si>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</si>
  <si>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</si>
  <si>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</si>
  <si>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</si>
  <si>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</si>
  <si>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</si>
  <si>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</si>
  <si>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</si>
  <si>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</si>
  <si>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</si>
  <si>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</si>
  <si>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</si>
  <si>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</si>
  <si>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</si>
  <si>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</si>
  <si>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</si>
  <si>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</si>
  <si>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</si>
  <si>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</si>
  <si>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</si>
  <si>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</si>
  <si>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</si>
  <si>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</si>
  <si>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</si>
  <si>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</si>
  <si>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</si>
  <si>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</si>
  <si>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</si>
  <si>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</si>
  <si>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</si>
  <si>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</si>
  <si>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</si>
  <si>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</si>
  <si>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</si>
  <si>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</si>
  <si>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</si>
  <si>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</si>
  <si>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</si>
  <si>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</si>
  <si>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</si>
  <si>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</si>
  <si>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</si>
  <si>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</si>
  <si>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</si>
  <si>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</si>
  <si>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</si>
  <si>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</si>
  <si>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</si>
  <si>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</si>
  <si>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</si>
  <si>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</si>
  <si>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</si>
  <si>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</si>
  <si>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</si>
  <si>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</si>
  <si>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</si>
  <si>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</si>
  <si>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</si>
  <si>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</si>
  <si>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</si>
  <si>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</si>
  <si>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</si>
  <si>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</si>
  <si>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</si>
  <si>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</si>
  <si>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</si>
  <si>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</si>
  <si>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</si>
  <si>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</si>
  <si>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</si>
  <si>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</si>
  <si>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</si>
  <si>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</si>
  <si>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</si>
  <si>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</si>
  <si>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</si>
  <si>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</si>
  <si>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</si>
  <si>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</si>
  <si>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</si>
  <si>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</si>
  <si>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</si>
  <si>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</si>
  <si>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</si>
  <si>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</si>
  <si>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</si>
  <si>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</si>
  <si>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</si>
  <si>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</si>
  <si>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</si>
  <si>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</si>
  <si>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</si>
  <si>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</si>
  <si>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</si>
  <si>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</si>
  <si>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</si>
  <si>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</si>
  <si>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</si>
  <si>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</si>
  <si>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</si>
  <si>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</si>
  <si>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</si>
  <si>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</si>
  <si>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</si>
  <si>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</si>
  <si>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</si>
  <si>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</si>
  <si>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</si>
  <si>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</si>
  <si>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</si>
  <si>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</si>
  <si>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</si>
  <si>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</si>
  <si>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</si>
  <si>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</si>
  <si>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</si>
  <si>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</si>
  <si>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</si>
  <si>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</si>
  <si>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</si>
  <si>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</si>
  <si>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</si>
  <si>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</si>
  <si>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</si>
  <si>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</si>
  <si>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</si>
  <si>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</si>
  <si>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</si>
  <si>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</si>
  <si>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</si>
  <si>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</si>
  <si>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</si>
  <si>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</si>
  <si>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</si>
  <si>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</si>
  <si>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</si>
  <si>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</si>
  <si>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</si>
  <si>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</si>
  <si>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</si>
  <si>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</si>
  <si>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</si>
  <si>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</si>
  <si>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</si>
  <si>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</si>
  <si>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</si>
  <si>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</si>
  <si>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</si>
  <si>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</si>
  <si>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</si>
  <si>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</si>
  <si>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</si>
  <si>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</si>
  <si>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</si>
  <si>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</si>
  <si>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</si>
  <si>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</si>
  <si>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</si>
  <si>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</si>
  <si>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</si>
  <si>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</si>
  <si>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</si>
  <si>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</si>
  <si>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</si>
  <si>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</si>
  <si>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</si>
  <si>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</si>
  <si>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</si>
  <si>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</si>
  <si>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</si>
  <si>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</si>
  <si>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</si>
  <si>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</si>
  <si>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</si>
  <si>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</si>
  <si>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</si>
  <si>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</si>
  <si>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</si>
  <si>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</si>
  <si>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</si>
  <si>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</si>
  <si>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</si>
  <si>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</si>
  <si>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</si>
  <si>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</si>
  <si>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</si>
  <si>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</si>
  <si>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</si>
  <si>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</si>
  <si>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</si>
  <si>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</si>
  <si>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</si>
  <si>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</si>
  <si>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</si>
  <si>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</si>
  <si>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</si>
  <si>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</si>
  <si>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</si>
  <si>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</si>
  <si>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</si>
  <si>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</si>
  <si>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</si>
  <si>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</si>
  <si>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</si>
  <si>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</si>
  <si>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</si>
  <si>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</si>
  <si>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</si>
  <si>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</si>
  <si>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</si>
  <si>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</si>
  <si>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</si>
  <si>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</si>
  <si>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</si>
  <si>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</si>
  <si>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</si>
  <si>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</si>
  <si>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</si>
  <si>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</si>
  <si>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</si>
  <si>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</si>
  <si>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</si>
  <si>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</si>
  <si>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</si>
  <si>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</si>
  <si>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</si>
  <si>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</si>
  <si>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</si>
  <si>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</si>
  <si>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</si>
  <si>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</si>
  <si>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</si>
  <si>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</si>
  <si>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</si>
  <si>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</si>
  <si>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</si>
  <si>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</si>
  <si>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</si>
  <si>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</si>
  <si>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</si>
  <si>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</si>
  <si>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</si>
  <si>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</si>
  <si>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</si>
  <si>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</si>
  <si>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</si>
  <si>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</si>
  <si>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</si>
  <si>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</si>
  <si>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</si>
  <si>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</si>
  <si>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</si>
  <si>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</si>
  <si>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</si>
  <si>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</si>
  <si>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</si>
  <si>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</si>
  <si>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</si>
  <si>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</si>
  <si>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</si>
  <si>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</si>
  <si>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</si>
  <si>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</si>
  <si>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</si>
  <si>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</si>
  <si>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</si>
  <si>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</si>
  <si>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</si>
  <si>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</si>
  <si>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</si>
  <si>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</si>
  <si>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</si>
  <si>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</si>
  <si>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</si>
  <si>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</si>
  <si>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</si>
  <si>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</si>
  <si>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</si>
  <si>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</si>
  <si>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</si>
  <si>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</si>
  <si>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</si>
  <si>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</si>
  <si>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</si>
  <si>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</si>
  <si>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</si>
  <si>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</si>
  <si>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</si>
  <si>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</si>
  <si>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</si>
  <si>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</si>
  <si>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</si>
  <si>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</si>
  <si>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</si>
  <si>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</si>
  <si>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</si>
  <si>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</si>
  <si>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</si>
  <si>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</si>
  <si>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</si>
  <si>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</si>
  <si>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</si>
  <si>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</si>
  <si>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</si>
  <si>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</si>
  <si>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</si>
  <si>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</si>
  <si>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</si>
  <si>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</si>
  <si>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</si>
  <si>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</si>
  <si>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</si>
  <si>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</si>
  <si>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</si>
  <si>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</si>
  <si>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</si>
  <si>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</si>
  <si>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</si>
  <si>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</si>
  <si>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</si>
  <si>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</si>
  <si>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</si>
  <si>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</si>
  <si>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</si>
  <si>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</si>
  <si>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</si>
  <si>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</si>
  <si>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</si>
  <si>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</si>
  <si>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</si>
  <si>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</si>
  <si>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</si>
  <si>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</si>
  <si>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</si>
  <si>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</si>
  <si>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</si>
  <si>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</si>
  <si>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</si>
  <si>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</si>
  <si>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</si>
  <si>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</si>
  <si>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</si>
  <si>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</si>
  <si>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</si>
  <si>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</si>
  <si>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</si>
  <si>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</si>
  <si>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</si>
  <si>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</si>
  <si>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</si>
  <si>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</si>
  <si>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</si>
  <si>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</si>
  <si>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</si>
  <si>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</si>
  <si>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</si>
  <si>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</si>
  <si>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</si>
  <si>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</si>
  <si>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</si>
  <si>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</si>
  <si>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</si>
  <si>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</si>
  <si>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</si>
  <si>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</si>
  <si>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</si>
  <si>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</si>
  <si>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</si>
  <si>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</si>
  <si>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</si>
  <si>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</si>
  <si>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</si>
  <si>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</si>
  <si>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</si>
  <si>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</si>
  <si>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</si>
  <si>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</si>
  <si>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</si>
  <si>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</si>
  <si>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</si>
  <si>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</si>
  <si>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</si>
  <si>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</si>
  <si>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</si>
  <si>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</si>
  <si>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</si>
  <si>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</si>
  <si>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</si>
  <si>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</si>
  <si>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</si>
  <si>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</si>
  <si>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</si>
  <si>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</si>
  <si>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</si>
  <si>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</si>
  <si>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</si>
  <si>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</si>
  <si>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</si>
  <si>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</si>
  <si>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</si>
  <si>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</si>
  <si>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</si>
  <si>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</si>
  <si>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</si>
  <si>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</si>
  <si>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</si>
  <si>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</si>
  <si>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</si>
  <si>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</si>
  <si>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</si>
  <si>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</si>
  <si>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</si>
  <si>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</si>
  <si>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</si>
  <si>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</si>
  <si>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</si>
  <si>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</si>
  <si>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</si>
  <si>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</si>
  <si>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</si>
  <si>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</si>
  <si>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</si>
  <si>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</si>
  <si>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</si>
  <si>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</si>
  <si>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</si>
  <si>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</si>
  <si>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</si>
  <si>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</si>
  <si>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</si>
  <si>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</si>
  <si>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</si>
  <si>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</si>
  <si>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</si>
  <si>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</si>
  <si>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</si>
  <si>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</si>
  <si>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</si>
  <si>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</si>
  <si>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</si>
  <si>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</si>
  <si>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</si>
  <si>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</si>
  <si>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</si>
  <si>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</si>
  <si>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</si>
  <si>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</si>
  <si>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</si>
  <si>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</si>
  <si>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</si>
  <si>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</si>
  <si>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</si>
  <si>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</si>
  <si>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</si>
  <si>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</si>
  <si>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</si>
  <si>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</si>
  <si>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</si>
  <si>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</si>
  <si>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</si>
  <si>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</si>
  <si>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</si>
  <si>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</si>
  <si>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</si>
  <si>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</si>
  <si>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</si>
  <si>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</si>
  <si>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</si>
  <si>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</si>
  <si>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</si>
  <si>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</si>
  <si>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</si>
  <si>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</si>
  <si>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</si>
  <si>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</si>
  <si>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</si>
  <si>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</si>
  <si>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</si>
  <si>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</si>
  <si>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</si>
  <si>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</si>
  <si>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</si>
  <si>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</si>
  <si>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</si>
  <si>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</si>
  <si>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</si>
  <si>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</si>
  <si>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</si>
  <si>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</si>
  <si>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</si>
  <si>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</si>
  <si>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</si>
  <si>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</si>
  <si>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</si>
  <si>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</si>
  <si>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</si>
  <si>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</si>
  <si>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</si>
  <si>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</si>
  <si>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</si>
  <si>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</si>
  <si>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</si>
  <si>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</si>
  <si>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</si>
  <si>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</si>
  <si>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</si>
  <si>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</si>
  <si>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</si>
  <si>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</si>
  <si>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</si>
  <si>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</si>
  <si>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</si>
  <si>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</si>
  <si>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</si>
  <si>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</si>
  <si>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</si>
  <si>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</si>
  <si>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</si>
  <si>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</si>
  <si>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</si>
  <si>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</si>
  <si>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</si>
  <si>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</si>
  <si>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</si>
  <si>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</si>
  <si>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</si>
  <si>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</si>
  <si>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</si>
  <si>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</si>
  <si>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</si>
  <si>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</si>
  <si>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</si>
  <si>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</si>
  <si>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</si>
  <si>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</si>
  <si>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</si>
  <si>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</si>
  <si>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</si>
  <si>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</si>
  <si>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</si>
  <si>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</si>
  <si>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</si>
  <si>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</si>
  <si>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</si>
  <si>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</si>
  <si>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</si>
  <si>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</si>
  <si>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</si>
  <si>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</si>
  <si>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</si>
  <si>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</si>
  <si>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</si>
  <si>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</si>
  <si>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</si>
  <si>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</si>
  <si>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</si>
  <si>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</si>
  <si>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</si>
  <si>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</si>
  <si>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</si>
  <si>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</si>
  <si>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</si>
  <si>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</si>
  <si>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</si>
  <si>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</si>
  <si>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</si>
  <si>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</si>
  <si>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</si>
  <si>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</si>
  <si>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</si>
  <si>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</si>
  <si>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</si>
  <si>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</si>
  <si>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</si>
  <si>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</si>
  <si>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</si>
  <si>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</si>
  <si>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</si>
  <si>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</si>
  <si>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</si>
  <si>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</si>
  <si>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</si>
  <si>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</si>
  <si>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</si>
  <si>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</si>
  <si>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</si>
  <si>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</si>
  <si>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</si>
  <si>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</si>
  <si>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</si>
  <si>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</si>
  <si>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</si>
  <si>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</si>
  <si>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</si>
  <si>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</si>
  <si>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</si>
  <si>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</si>
  <si>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</si>
  <si>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</si>
  <si>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</si>
  <si>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</si>
  <si>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</si>
  <si>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</si>
  <si>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</si>
  <si>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</si>
  <si>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</si>
  <si>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</si>
  <si>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</si>
  <si>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</si>
  <si>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</si>
  <si>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</si>
  <si>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</si>
  <si>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</si>
  <si>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</si>
  <si>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</si>
  <si>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</si>
  <si>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</si>
  <si>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</si>
  <si>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</si>
  <si>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</si>
  <si>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</si>
  <si>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</si>
  <si>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</si>
  <si>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</si>
  <si>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</si>
  <si>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</si>
  <si>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</si>
  <si>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</si>
  <si>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</si>
  <si>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</si>
  <si>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</si>
  <si>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</si>
  <si>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</si>
  <si>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</si>
  <si>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</si>
  <si>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</si>
  <si>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</si>
  <si>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</si>
  <si>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</si>
  <si>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</si>
  <si>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</si>
  <si>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</si>
  <si>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</si>
  <si>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</si>
  <si>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</si>
  <si>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</si>
  <si>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</si>
  <si>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</si>
  <si>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</si>
  <si>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</si>
  <si>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</si>
  <si>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</si>
  <si>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</si>
  <si>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</si>
  <si>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</si>
  <si>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</si>
  <si>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</si>
  <si>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</si>
  <si>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</si>
  <si>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</si>
  <si>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</si>
  <si>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</si>
  <si>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</si>
  <si>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</si>
  <si>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</si>
  <si>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</si>
  <si>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</si>
  <si>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</si>
  <si>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</si>
  <si>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</si>
  <si>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</si>
  <si>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</si>
  <si>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</si>
  <si>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</si>
  <si>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</si>
  <si>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</si>
  <si>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</si>
  <si>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</si>
  <si>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</si>
  <si>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</si>
  <si>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</si>
  <si>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</si>
  <si>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</si>
  <si>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</si>
  <si>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</si>
  <si>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</si>
  <si>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</si>
  <si>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</si>
  <si>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</si>
  <si>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</si>
  <si>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</si>
  <si>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</si>
  <si>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</si>
  <si>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</si>
  <si>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</si>
  <si>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</si>
  <si>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</si>
  <si>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</si>
  <si>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</si>
  <si>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</si>
  <si>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</si>
  <si>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</si>
  <si>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</si>
  <si>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</si>
  <si>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</si>
  <si>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</si>
  <si>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</si>
  <si>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</si>
  <si>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</si>
  <si>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</si>
  <si>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</si>
  <si>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</si>
  <si>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</si>
  <si>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</si>
  <si>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</si>
  <si>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</si>
  <si>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</si>
  <si>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</si>
  <si>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</si>
  <si>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</si>
  <si>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</si>
  <si>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</si>
  <si>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</si>
  <si>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</si>
  <si>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</si>
  <si>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</si>
  <si>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</si>
  <si>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</si>
  <si>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</si>
  <si>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</si>
  <si>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</si>
  <si>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</si>
  <si>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</si>
  <si>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</si>
  <si>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</si>
  <si>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</si>
  <si>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</si>
  <si>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</si>
  <si>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</si>
  <si>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</si>
  <si>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</si>
  <si>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</si>
  <si>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</si>
  <si>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</si>
  <si>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</si>
  <si>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</si>
  <si>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</si>
  <si>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</si>
  <si>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</si>
  <si>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</si>
  <si>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</si>
  <si>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</si>
  <si>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</si>
  <si>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</si>
  <si>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</si>
  <si>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</si>
  <si>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</si>
  <si>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</si>
  <si>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</si>
  <si>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</si>
  <si>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</si>
  <si>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</si>
  <si>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</si>
  <si>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</si>
  <si>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</si>
  <si>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</si>
  <si>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</si>
  <si>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</si>
  <si>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</si>
  <si>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</si>
  <si>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</si>
  <si>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</si>
  <si>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</si>
  <si>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</si>
  <si>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</si>
  <si>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</si>
  <si>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</si>
  <si>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</si>
  <si>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</si>
  <si>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</si>
  <si>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</si>
  <si>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</si>
  <si>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</si>
  <si>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</si>
  <si>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</si>
  <si>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</si>
  <si>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</si>
  <si>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</si>
  <si>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</si>
  <si>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</si>
  <si>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</si>
  <si>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</si>
  <si>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</si>
  <si>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</si>
  <si>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</si>
  <si>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</si>
  <si>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</si>
  <si>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</si>
  <si>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</si>
  <si>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</si>
  <si>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</si>
  <si>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</si>
  <si>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</si>
  <si>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</si>
  <si>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</si>
  <si>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</si>
  <si>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</si>
  <si>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</si>
  <si>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</si>
  <si>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</si>
  <si>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</si>
  <si>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</si>
  <si>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</si>
  <si>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</si>
  <si>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</si>
  <si>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</si>
  <si>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</si>
  <si>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</si>
  <si>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</si>
  <si>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</si>
  <si>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</si>
  <si>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</si>
  <si>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</si>
  <si>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</si>
  <si>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</si>
  <si>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</si>
  <si>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</si>
  <si>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</si>
  <si>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</si>
  <si>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</si>
  <si>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</si>
  <si>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</si>
  <si>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</si>
  <si>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</si>
  <si>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</si>
  <si>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</si>
  <si>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</si>
  <si>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</si>
  <si>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</si>
  <si>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</si>
  <si>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</si>
  <si>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</si>
  <si>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</si>
  <si>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</si>
  <si>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</si>
  <si>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</si>
  <si>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</si>
  <si>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</si>
  <si>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</si>
  <si>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</si>
  <si>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</si>
  <si>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</si>
  <si>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</si>
  <si>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</si>
  <si>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</si>
  <si>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</si>
  <si>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</si>
  <si>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</si>
  <si>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</si>
  <si>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</si>
  <si>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</si>
  <si>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</si>
  <si>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</si>
  <si>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</si>
  <si>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</si>
  <si>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</si>
  <si>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</si>
  <si>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</si>
  <si>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</si>
  <si>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</si>
  <si>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</si>
  <si>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</si>
  <si>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</si>
  <si>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</si>
  <si>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</si>
  <si>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</si>
  <si>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</si>
  <si>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</si>
  <si>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</si>
  <si>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</si>
  <si>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</si>
  <si>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</si>
  <si>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</si>
  <si>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</si>
  <si>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</si>
  <si>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</si>
  <si>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</si>
  <si>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</si>
  <si>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</si>
  <si>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</si>
  <si>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</si>
  <si>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</si>
  <si>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</si>
  <si>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</si>
  <si>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</si>
  <si>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</si>
  <si>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</si>
  <si>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</si>
  <si>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</si>
  <si>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</si>
  <si>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</si>
  <si>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</si>
  <si>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</si>
  <si>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</si>
  <si>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</si>
  <si>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</si>
  <si>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</si>
  <si>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</si>
  <si>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</si>
  <si>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</si>
  <si>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</si>
  <si>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</si>
  <si>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</si>
  <si>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</si>
  <si>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</si>
  <si>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</si>
  <si>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</si>
  <si>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</si>
  <si>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</si>
  <si>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</si>
  <si>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</si>
  <si>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</si>
  <si>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</si>
  <si>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</si>
  <si>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</si>
  <si>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</si>
  <si>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</si>
  <si>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</si>
  <si>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</si>
  <si>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</si>
  <si>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</si>
  <si>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</si>
  <si>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</si>
  <si>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</si>
  <si>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</si>
  <si>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</si>
  <si>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</si>
  <si>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</si>
  <si>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</si>
  <si>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</si>
  <si>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</si>
  <si>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</si>
  <si>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</si>
  <si>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</si>
  <si>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</si>
  <si>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</si>
  <si>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</si>
  <si>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</si>
  <si>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</si>
  <si>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</si>
  <si>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</si>
  <si>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</si>
  <si>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</si>
  <si>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</si>
  <si>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</si>
  <si>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</si>
  <si>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</si>
  <si>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</si>
  <si>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</si>
  <si>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</si>
  <si>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</si>
  <si>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</si>
  <si>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</si>
  <si>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</si>
  <si>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</si>
  <si>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</si>
  <si>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</si>
  <si>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</si>
  <si>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</si>
  <si>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</si>
  <si>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</si>
  <si>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</si>
  <si>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</si>
  <si>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</si>
  <si>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</si>
  <si>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</si>
  <si>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</si>
  <si>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</si>
  <si>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</si>
  <si>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</si>
  <si>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</si>
  <si>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</si>
  <si>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</si>
  <si>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</si>
  <si>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</si>
  <si>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</si>
  <si>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</si>
  <si>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</si>
  <si>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</si>
  <si>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</si>
  <si>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</si>
  <si>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</si>
  <si>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</si>
  <si>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</si>
  <si>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</si>
  <si>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</si>
  <si>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</si>
  <si>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</si>
  <si>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</si>
  <si>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</si>
  <si>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</si>
  <si>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</si>
  <si>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</si>
  <si>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</si>
  <si>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</si>
  <si>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</si>
  <si>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</si>
  <si>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</si>
  <si>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</si>
  <si>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</si>
  <si>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</si>
  <si>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</si>
  <si>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</si>
  <si>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</si>
  <si>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</si>
  <si>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</si>
  <si>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</si>
  <si>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</si>
  <si>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</si>
  <si>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</si>
  <si>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</si>
  <si>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</si>
  <si>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</si>
  <si>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</si>
  <si>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</si>
  <si>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</si>
  <si>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</si>
  <si>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</si>
  <si>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</si>
  <si>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</si>
  <si>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</si>
  <si>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</si>
  <si>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</si>
  <si>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</si>
  <si>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</si>
  <si>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</si>
  <si>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</si>
  <si>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</si>
  <si>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</si>
  <si>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</si>
  <si>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</si>
  <si>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</si>
  <si>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</si>
  <si>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</si>
  <si>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</si>
  <si>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</si>
  <si>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</si>
  <si>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</si>
  <si>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</si>
  <si>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</si>
  <si>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</si>
  <si>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</si>
  <si>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</si>
  <si>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</si>
  <si>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</si>
  <si>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</si>
  <si>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</si>
  <si>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</si>
  <si>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</si>
  <si>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</si>
  <si>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</si>
  <si>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</si>
  <si>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</si>
  <si>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</si>
  <si>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</si>
  <si>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</si>
  <si>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</si>
  <si>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</si>
  <si>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</si>
  <si>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</si>
  <si>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</si>
  <si>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</si>
  <si>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</si>
  <si>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</si>
  <si>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</si>
  <si>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</si>
  <si>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</si>
  <si>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</si>
  <si>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</si>
  <si>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</si>
  <si>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</si>
  <si>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</si>
  <si>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</si>
  <si>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</si>
  <si>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</si>
  <si>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</si>
  <si>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</si>
  <si>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</si>
  <si>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</si>
  <si>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</si>
  <si>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</si>
  <si>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</si>
  <si>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</si>
  <si>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</si>
  <si>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</si>
  <si>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</si>
  <si>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</si>
  <si>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</si>
  <si>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</si>
  <si>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</si>
  <si>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</si>
  <si>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</si>
  <si>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</si>
  <si>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</si>
  <si>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</si>
  <si>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</si>
  <si>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</si>
  <si>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</si>
  <si>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</si>
  <si>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</si>
  <si>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</si>
  <si>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</si>
  <si>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</si>
  <si>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</si>
  <si>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</si>
  <si>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</si>
  <si>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</si>
  <si>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</si>
  <si>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</si>
  <si>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</si>
  <si>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</si>
  <si>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</si>
  <si>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</si>
  <si>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</si>
  <si>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</si>
  <si>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</si>
  <si>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</si>
  <si>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</si>
  <si>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</si>
  <si>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</si>
  <si>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</si>
  <si>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</si>
  <si>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</si>
  <si>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</si>
  <si>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</si>
  <si>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</si>
  <si>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</si>
  <si>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</si>
  <si>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</si>
  <si>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</si>
  <si>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</si>
  <si>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</si>
  <si>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</si>
  <si>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</si>
  <si>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</si>
  <si>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</si>
  <si>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</si>
  <si>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</si>
  <si>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</si>
  <si>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</si>
  <si>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</si>
  <si>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</si>
  <si>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</si>
  <si>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</si>
  <si>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</si>
  <si>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</si>
  <si>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</si>
  <si>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</si>
  <si>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</si>
  <si>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</si>
  <si>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</si>
  <si>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</si>
  <si>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</si>
  <si>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</si>
  <si>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</si>
  <si>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</si>
  <si>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</si>
  <si>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</si>
  <si>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</si>
  <si>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</si>
  <si>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</si>
  <si>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</si>
  <si>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</si>
  <si>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</si>
  <si>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</si>
  <si>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</si>
  <si>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</si>
  <si>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</si>
  <si>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</si>
  <si>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</si>
  <si>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</si>
  <si>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</si>
  <si>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</si>
  <si>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</si>
  <si>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</si>
  <si>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</si>
  <si>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</si>
  <si>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</si>
  <si>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</si>
  <si>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</si>
  <si>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</si>
  <si>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</si>
  <si>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</si>
  <si>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</si>
  <si>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</si>
  <si>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</si>
  <si>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</si>
  <si>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</si>
  <si>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</si>
  <si>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</si>
  <si>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</si>
  <si>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</si>
  <si>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</si>
  <si>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</si>
  <si>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</si>
  <si>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</si>
  <si>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</si>
  <si>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</si>
  <si>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</si>
  <si>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</si>
  <si>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</si>
  <si>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</si>
  <si>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</si>
  <si>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</si>
  <si>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</si>
  <si>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</si>
  <si>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</si>
  <si>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</si>
  <si>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</si>
  <si>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</si>
  <si>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</si>
  <si>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</si>
  <si>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</si>
  <si>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</si>
  <si>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</si>
  <si>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</si>
  <si>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</si>
  <si>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</si>
  <si>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</si>
  <si>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</si>
  <si>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</si>
  <si>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</si>
  <si>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</si>
  <si>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</si>
  <si>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</si>
  <si>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</si>
  <si>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</si>
  <si>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</si>
  <si>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</si>
  <si>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</si>
  <si>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</si>
  <si>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</si>
  <si>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</si>
  <si>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</si>
  <si>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</si>
  <si>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</si>
  <si>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</si>
  <si>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</si>
  <si>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</si>
  <si>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</si>
  <si>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</si>
  <si>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</si>
  <si>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</si>
  <si>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</si>
  <si>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</si>
  <si>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</si>
  <si>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</si>
  <si>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</si>
  <si>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</si>
  <si>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</si>
  <si>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</si>
  <si>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</si>
  <si>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</si>
  <si>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</si>
  <si>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</si>
  <si>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</si>
  <si>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</si>
  <si>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</si>
  <si>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</si>
  <si>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</si>
  <si>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</si>
  <si>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</si>
  <si>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</si>
  <si>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</si>
  <si>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</si>
  <si>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</si>
  <si>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</si>
  <si>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</si>
  <si>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</si>
  <si>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</si>
  <si>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</si>
  <si>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</si>
  <si>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</si>
  <si>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</si>
  <si>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</si>
  <si>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</si>
  <si>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</si>
  <si>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</si>
  <si>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</si>
  <si>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</si>
  <si>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</si>
  <si>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</si>
  <si>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</si>
  <si>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</si>
  <si>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</si>
  <si>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</si>
  <si>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</si>
  <si>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</si>
  <si>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</si>
  <si>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</si>
  <si>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</si>
  <si>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</si>
  <si>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</si>
  <si>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</si>
  <si>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</si>
  <si>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</si>
  <si>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</si>
  <si>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</si>
  <si>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</si>
  <si>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</si>
  <si>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</si>
  <si>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</si>
  <si>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</si>
  <si>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</si>
  <si>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</si>
  <si>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</si>
  <si>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</si>
  <si>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</si>
  <si>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</si>
  <si>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</si>
  <si>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</si>
  <si>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</si>
  <si>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</si>
  <si>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</si>
  <si>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</si>
  <si>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</si>
  <si>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</si>
  <si>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</si>
  <si>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</si>
  <si>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</si>
  <si>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</si>
  <si>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</si>
  <si>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</si>
  <si>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</si>
  <si>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</si>
  <si>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</si>
  <si>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</si>
  <si>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</si>
  <si>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</si>
  <si>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</si>
  <si>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</si>
  <si>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</si>
  <si>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</si>
  <si>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</si>
  <si>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</si>
  <si>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</si>
  <si>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</si>
  <si>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</si>
  <si>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</si>
  <si>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</si>
  <si>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</si>
  <si>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</si>
  <si>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</si>
  <si>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</si>
  <si>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</si>
  <si>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</si>
  <si>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</si>
  <si>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</si>
  <si>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</si>
  <si>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</si>
  <si>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</si>
  <si>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</si>
  <si>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</si>
  <si>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</si>
  <si>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</si>
  <si>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</si>
  <si>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</si>
  <si>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</si>
  <si>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</si>
  <si>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</si>
  <si>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</si>
  <si>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</si>
  <si>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</si>
  <si>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</si>
  <si>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</si>
  <si>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</si>
  <si>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</si>
  <si>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</si>
  <si>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</si>
  <si>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</si>
  <si>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</si>
  <si>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</si>
  <si>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</si>
  <si>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</si>
  <si>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</si>
  <si>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</si>
  <si>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</si>
  <si>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</si>
  <si>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</si>
  <si>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</si>
  <si>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</si>
  <si>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</si>
  <si>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</si>
  <si>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</si>
  <si>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</si>
  <si>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</si>
  <si>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</si>
  <si>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</si>
  <si>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</si>
  <si>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</si>
  <si>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</si>
  <si>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</si>
  <si>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</si>
  <si>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</si>
  <si>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</si>
  <si>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</si>
  <si>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</si>
  <si>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</si>
  <si>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</si>
  <si>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</si>
  <si>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</si>
  <si>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</si>
  <si>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</si>
  <si>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</si>
  <si>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</si>
  <si>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</si>
  <si>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</si>
  <si>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</si>
  <si>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</si>
  <si>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</si>
  <si>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</si>
  <si>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</si>
  <si>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</si>
  <si>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</si>
  <si>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</si>
  <si>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</si>
  <si>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</si>
  <si>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</si>
  <si>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</si>
  <si>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</si>
  <si>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</si>
  <si>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</si>
  <si>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</si>
  <si>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</si>
  <si>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</si>
  <si>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</si>
  <si>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</si>
  <si>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</si>
  <si>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</si>
  <si>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</si>
  <si>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</si>
  <si>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</si>
  <si>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</si>
  <si>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</si>
  <si>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</si>
  <si>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</si>
  <si>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</si>
  <si>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</si>
  <si>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</si>
  <si>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</si>
  <si>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</si>
  <si>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</si>
  <si>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</si>
  <si>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</si>
  <si>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</si>
  <si>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</si>
  <si>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</si>
  <si>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</si>
  <si>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</si>
  <si>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</si>
  <si>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</si>
  <si>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</si>
  <si>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</si>
  <si>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</si>
  <si>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</si>
  <si>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</si>
  <si>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</si>
  <si>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</si>
  <si>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</si>
  <si>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</si>
  <si>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</si>
  <si>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</si>
  <si>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</si>
  <si>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</si>
  <si>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</si>
  <si>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</si>
  <si>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</si>
  <si>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</si>
  <si>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</si>
  <si>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</si>
  <si>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</si>
  <si>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</si>
  <si>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</si>
  <si>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</si>
  <si>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</si>
  <si>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</si>
  <si>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</si>
  <si>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</si>
  <si>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</si>
  <si>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</si>
  <si>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</si>
  <si>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</si>
  <si>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</si>
  <si>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</si>
  <si>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</si>
  <si>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</si>
  <si>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</si>
  <si>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</si>
  <si>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</si>
  <si>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</si>
  <si>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</si>
  <si>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</si>
  <si>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</si>
  <si>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</si>
  <si>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</si>
  <si>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</si>
  <si>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</si>
  <si>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</si>
  <si>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</si>
  <si>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</si>
  <si>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</si>
  <si>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</si>
  <si>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</si>
  <si>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</si>
  <si>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</si>
  <si>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</si>
  <si>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</si>
  <si>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</si>
  <si>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</si>
  <si>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</si>
  <si>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</si>
  <si>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</si>
  <si>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</si>
  <si>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</si>
  <si>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</si>
  <si>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</si>
  <si>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</si>
  <si>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</si>
  <si>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</si>
  <si>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</si>
  <si>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</si>
  <si>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</si>
  <si>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</si>
  <si>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</si>
  <si>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</si>
  <si>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</si>
  <si>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</si>
  <si>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</si>
  <si>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</si>
  <si>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</si>
  <si>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</si>
  <si>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</si>
  <si>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</si>
  <si>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</si>
  <si>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</si>
  <si>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</si>
  <si>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</si>
  <si>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</si>
  <si>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</si>
  <si>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</si>
  <si>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</si>
  <si>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</si>
  <si>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</si>
  <si>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</si>
  <si>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</si>
  <si>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</si>
  <si>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</si>
  <si>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</si>
  <si>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</si>
  <si>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</si>
  <si>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</si>
  <si>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</si>
  <si>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</si>
  <si>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</si>
  <si>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</si>
  <si>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</si>
  <si>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</si>
  <si>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</si>
  <si>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</si>
  <si>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</si>
  <si>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</si>
  <si>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</si>
  <si>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</si>
  <si>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</si>
  <si>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</si>
  <si>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</si>
  <si>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</si>
  <si>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</si>
  <si>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</si>
  <si>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</si>
  <si>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</si>
  <si>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</si>
  <si>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</si>
  <si>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</si>
  <si>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</si>
  <si>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</si>
  <si>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</si>
  <si>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</si>
  <si>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</si>
  <si>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</si>
  <si>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</si>
  <si>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</si>
  <si>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</si>
  <si>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</si>
  <si>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</si>
  <si>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</si>
  <si>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</si>
  <si>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</si>
  <si>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</si>
  <si>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</si>
  <si>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</si>
  <si>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</si>
  <si>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</si>
  <si>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</si>
  <si>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</si>
  <si>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</si>
  <si>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</si>
  <si>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</si>
  <si>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</si>
  <si>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</si>
  <si>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</si>
  <si>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</si>
  <si>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</si>
  <si>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</si>
  <si>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</si>
  <si>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</si>
  <si>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</si>
  <si>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</si>
  <si>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</si>
  <si>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</si>
  <si>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</si>
  <si>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</si>
  <si>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</si>
  <si>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</si>
  <si>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</si>
  <si>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</si>
  <si>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</si>
  <si>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</si>
  <si>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</si>
  <si>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</si>
  <si>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</si>
  <si>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</si>
  <si>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</si>
  <si>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</si>
  <si>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</si>
  <si>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</si>
  <si>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</si>
  <si>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</si>
  <si>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</si>
  <si>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</si>
  <si>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</si>
  <si>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</si>
  <si>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</si>
  <si>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</si>
  <si>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</si>
  <si>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</si>
  <si>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</si>
  <si>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</si>
  <si>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</si>
  <si>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</si>
  <si>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</si>
  <si>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</si>
  <si>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</si>
  <si>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</si>
  <si>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</si>
  <si>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</si>
  <si>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</si>
  <si>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</si>
  <si>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</si>
  <si>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</si>
  <si>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</si>
  <si>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</si>
  <si>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</si>
  <si>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</si>
  <si>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</si>
  <si>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</si>
  <si>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</si>
  <si>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</si>
  <si>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</si>
  <si>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</si>
  <si>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</si>
  <si>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</si>
  <si>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</si>
  <si>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</si>
  <si>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</si>
  <si>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</si>
  <si>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</si>
  <si>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</si>
  <si>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</si>
  <si>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</si>
  <si>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</si>
  <si>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</si>
  <si>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</si>
  <si>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</si>
  <si>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</si>
  <si>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</si>
  <si>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</si>
  <si>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</si>
  <si>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</si>
  <si>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</si>
  <si>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</si>
  <si>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</si>
  <si>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</si>
  <si>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</si>
  <si>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</si>
  <si>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</si>
  <si>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</si>
  <si>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</si>
  <si>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</si>
  <si>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</si>
  <si>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</si>
  <si>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</si>
  <si>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</si>
  <si>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</si>
  <si>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</si>
  <si>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</si>
  <si>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</si>
  <si>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</si>
  <si>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</si>
  <si>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</si>
  <si>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</si>
  <si>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</si>
  <si>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</si>
  <si>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</si>
  <si>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</si>
  <si>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</si>
  <si>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</si>
  <si>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</si>
  <si>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</si>
  <si>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</si>
  <si>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</si>
  <si>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</si>
  <si>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</si>
  <si>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</si>
  <si>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</si>
  <si>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</si>
  <si>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</si>
  <si>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</si>
  <si>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</si>
  <si>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</si>
  <si>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</si>
  <si>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</si>
  <si>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</si>
  <si>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</si>
  <si>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</si>
  <si>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</si>
  <si>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</si>
  <si>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</si>
  <si>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</si>
  <si>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</si>
  <si>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</si>
  <si>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</si>
  <si>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</si>
  <si>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</si>
  <si>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</si>
  <si>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</si>
  <si>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</si>
  <si>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</si>
  <si>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</si>
  <si>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</si>
  <si>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</si>
  <si>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</si>
  <si>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</si>
  <si>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</si>
  <si>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</si>
  <si>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</si>
  <si>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</si>
  <si>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</si>
  <si>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</si>
  <si>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</si>
  <si>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</si>
  <si>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</si>
  <si>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</si>
  <si>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</si>
  <si>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</si>
  <si>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</si>
  <si>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</si>
  <si>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</si>
  <si>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</si>
  <si>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</si>
  <si>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</si>
  <si>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</si>
  <si>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</si>
  <si>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</si>
  <si>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</si>
  <si>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</si>
  <si>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</si>
  <si>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</si>
  <si>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</si>
  <si>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</si>
  <si>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</si>
  <si>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</si>
  <si>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</si>
  <si>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</si>
  <si>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</si>
  <si>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</si>
  <si>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</si>
  <si>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</si>
  <si>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</si>
  <si>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</si>
  <si>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</si>
  <si>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</si>
  <si>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</si>
  <si>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</si>
  <si>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</si>
  <si>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</si>
  <si>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</si>
  <si>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</si>
  <si>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</si>
  <si>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</si>
  <si>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</si>
  <si>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</si>
  <si>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</si>
  <si>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</si>
  <si>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</si>
  <si>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</si>
  <si>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</si>
  <si>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</si>
  <si>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</si>
  <si>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</si>
  <si>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</si>
  <si>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</si>
  <si>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</si>
  <si>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</si>
  <si>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</si>
  <si>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</si>
  <si>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</si>
  <si>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</si>
  <si>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</si>
  <si>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</si>
  <si>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</si>
  <si>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</si>
  <si>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</si>
  <si>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</si>
  <si>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</si>
  <si>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</si>
  <si>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</si>
  <si>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</si>
  <si>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</si>
  <si>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</si>
  <si>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</si>
  <si>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</si>
  <si>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</si>
  <si>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</si>
  <si>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</si>
  <si>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</si>
  <si>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</si>
  <si>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</si>
  <si>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</si>
  <si>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</si>
  <si>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</si>
  <si>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</si>
  <si>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</si>
  <si>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</si>
  <si>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</si>
  <si>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</si>
  <si>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</si>
  <si>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</si>
  <si>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</si>
  <si>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</si>
  <si>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</si>
  <si>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</si>
  <si>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</si>
  <si>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</si>
  <si>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</si>
  <si>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</si>
  <si>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</si>
  <si>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</si>
  <si>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</si>
  <si>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</si>
  <si>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</si>
  <si>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</si>
  <si>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</si>
  <si>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</si>
  <si>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</si>
  <si>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</si>
  <si>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</si>
  <si>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</si>
  <si>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</si>
  <si>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</si>
  <si>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</si>
  <si>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</si>
  <si>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</si>
  <si>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</si>
  <si>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</si>
  <si>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</si>
  <si>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</si>
  <si>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</si>
  <si>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</si>
  <si>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</si>
  <si>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</si>
  <si>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</si>
  <si>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</si>
  <si>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</si>
  <si>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</si>
  <si>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</si>
  <si>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</si>
  <si>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</si>
  <si>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</si>
  <si>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</si>
  <si>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</si>
  <si>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</si>
  <si>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</si>
  <si>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</si>
  <si>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</si>
  <si>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</si>
  <si>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</si>
  <si>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</si>
  <si>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</si>
  <si>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</si>
  <si>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</si>
  <si>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</si>
  <si>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</si>
  <si>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</si>
  <si>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</si>
  <si>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</si>
  <si>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</si>
  <si>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</si>
  <si>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</si>
  <si>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</si>
  <si>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</si>
  <si>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</si>
  <si>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</si>
  <si>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</si>
  <si>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</si>
  <si>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</si>
  <si>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</si>
  <si>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</si>
  <si>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</si>
  <si>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</si>
  <si>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</si>
  <si>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</si>
  <si>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</si>
  <si>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</si>
  <si>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</si>
  <si>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</si>
  <si>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</si>
  <si>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</si>
  <si>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</si>
  <si>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</si>
  <si>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</si>
  <si>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</si>
  <si>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</si>
  <si>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</si>
  <si>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</si>
  <si>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</si>
  <si>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</si>
  <si>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</si>
  <si>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</si>
  <si>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</si>
  <si>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</si>
  <si>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</si>
  <si>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</si>
  <si>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</si>
  <si>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</si>
  <si>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</si>
  <si>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</si>
  <si>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</si>
  <si>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</si>
  <si>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</si>
  <si>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</si>
  <si>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</si>
  <si>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</si>
  <si>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</si>
  <si>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</si>
  <si>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</si>
  <si>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</si>
  <si>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</si>
  <si>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</si>
  <si>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</si>
  <si>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</si>
  <si>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</si>
  <si>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</si>
  <si>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</si>
  <si>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</si>
  <si>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</si>
  <si>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</si>
  <si>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</si>
  <si>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</si>
  <si>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</si>
  <si>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</si>
  <si>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</si>
  <si>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</si>
  <si>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</si>
  <si>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</si>
  <si>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</si>
  <si>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</si>
  <si>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</si>
  <si>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</si>
  <si>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</si>
  <si>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</si>
  <si>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</si>
  <si>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</si>
  <si>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</si>
  <si>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</si>
  <si>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</si>
  <si>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</si>
  <si>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</si>
  <si>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</si>
  <si>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</si>
  <si>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</si>
  <si>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</si>
  <si>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</si>
  <si>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</si>
  <si>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</si>
  <si>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</si>
  <si>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</si>
  <si>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</si>
  <si>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</si>
  <si>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</si>
  <si>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</si>
  <si>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</si>
  <si>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</si>
  <si>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</si>
  <si>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</si>
  <si>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</si>
  <si>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</si>
  <si>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</si>
  <si>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</si>
  <si>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</si>
  <si>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</si>
  <si>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</si>
  <si>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</si>
  <si>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</si>
  <si>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</si>
  <si>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</si>
  <si>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</si>
  <si>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</si>
  <si>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</si>
  <si>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</si>
  <si>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</si>
  <si>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</si>
  <si>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</si>
  <si>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</si>
  <si>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</si>
  <si>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</si>
  <si>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</si>
  <si>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</si>
  <si>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</si>
  <si>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</si>
  <si>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</si>
  <si>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</si>
  <si>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</si>
  <si>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</si>
  <si>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</si>
  <si>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</si>
  <si>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</si>
  <si>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</si>
  <si>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</si>
  <si>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</si>
  <si>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</si>
  <si>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</si>
  <si>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</si>
  <si>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</si>
  <si>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</si>
  <si>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</si>
  <si>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</si>
  <si>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</si>
  <si>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</si>
  <si>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</si>
  <si>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</si>
  <si>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</si>
  <si>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</si>
  <si>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</si>
  <si>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</si>
  <si>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</si>
  <si>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</si>
  <si>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</si>
  <si>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</si>
  <si>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</si>
  <si>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</si>
  <si>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</si>
  <si>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</si>
  <si>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</si>
  <si>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</si>
  <si>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</si>
  <si>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</si>
  <si>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</si>
  <si>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</si>
  <si>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</si>
  <si>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</si>
  <si>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</si>
  <si>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</si>
  <si>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</si>
  <si>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</si>
  <si>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</si>
  <si>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</si>
  <si>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</si>
  <si>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</si>
  <si>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</si>
  <si>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</si>
  <si>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</si>
  <si>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</si>
  <si>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</si>
  <si>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</si>
  <si>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</si>
  <si>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</si>
  <si>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</si>
  <si>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</si>
  <si>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</si>
  <si>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</si>
  <si>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</si>
  <si>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</si>
  <si>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</si>
  <si>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</si>
  <si>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</si>
  <si>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</si>
  <si>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</si>
  <si>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</si>
  <si>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</si>
  <si>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</si>
  <si>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</si>
  <si>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</si>
  <si>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</si>
  <si>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</si>
  <si>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</si>
  <si>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</si>
  <si>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</si>
  <si>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</si>
  <si>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</si>
  <si>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</si>
  <si>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</si>
  <si>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</si>
  <si>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</si>
  <si>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</si>
  <si>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</si>
  <si>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</si>
  <si>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</si>
  <si>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</si>
  <si>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</si>
  <si>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</si>
  <si>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</si>
  <si>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</si>
  <si>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</si>
  <si>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</si>
  <si>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</si>
  <si>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</si>
  <si>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</si>
  <si>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</si>
  <si>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</si>
  <si>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</si>
  <si>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</si>
  <si>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</si>
  <si>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</si>
  <si>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</si>
  <si>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</si>
  <si>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</si>
  <si>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</si>
  <si>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</si>
  <si>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</si>
  <si>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</si>
  <si>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</si>
  <si>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</si>
  <si>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</si>
  <si>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</si>
  <si>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</si>
  <si>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</si>
  <si>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</si>
  <si>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</si>
  <si>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</si>
  <si>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</si>
  <si>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</si>
  <si>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</si>
  <si>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</si>
  <si>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</si>
  <si>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</si>
  <si>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</si>
  <si>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</si>
  <si>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</si>
  <si>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</si>
  <si>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</si>
  <si>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</si>
  <si>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</si>
  <si>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</si>
  <si>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</si>
  <si>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</si>
  <si>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</si>
  <si>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</si>
  <si>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</si>
  <si>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</si>
  <si>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</si>
  <si>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</si>
  <si>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</si>
  <si>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</si>
  <si>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</si>
  <si>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</si>
  <si>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</si>
  <si>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</si>
  <si>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</si>
  <si>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</si>
  <si>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</si>
  <si>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</si>
  <si>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</si>
  <si>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</si>
  <si>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</si>
  <si>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</si>
  <si>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</si>
  <si>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</si>
  <si>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</si>
  <si>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</si>
  <si>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</si>
  <si>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</si>
  <si>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</si>
  <si>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</si>
  <si>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</si>
  <si>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</si>
  <si>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</si>
  <si>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</si>
  <si>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</si>
  <si>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</si>
  <si>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</si>
  <si>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</si>
  <si>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</si>
  <si>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</si>
  <si>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</si>
  <si>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</si>
  <si>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</si>
  <si>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</si>
  <si>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</si>
  <si>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</si>
  <si>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</si>
  <si>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</si>
  <si>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</si>
  <si>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</si>
  <si>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</si>
  <si>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</si>
  <si>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</si>
  <si>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</si>
  <si>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</si>
  <si>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</si>
  <si>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</si>
  <si>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</si>
  <si>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</si>
  <si>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</si>
  <si>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</si>
  <si>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</si>
  <si>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</si>
  <si>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</si>
  <si>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</si>
  <si>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</si>
  <si>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</si>
  <si>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</si>
  <si>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</si>
  <si>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</si>
  <si>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</si>
  <si>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</si>
  <si>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</si>
  <si>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</si>
  <si>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</si>
  <si>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</si>
  <si>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</si>
  <si>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</si>
  <si>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</si>
  <si>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</si>
  <si>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</si>
  <si>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</si>
  <si>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</si>
  <si>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</si>
  <si>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</si>
  <si>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</si>
  <si>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</si>
  <si>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</si>
  <si>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</si>
  <si>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</si>
  <si>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</si>
  <si>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</si>
  <si>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</si>
  <si>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</si>
  <si>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</si>
  <si>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</si>
  <si>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</si>
  <si>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</si>
  <si>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</si>
  <si>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</si>
  <si>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</si>
  <si>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</si>
  <si>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</si>
  <si>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</si>
  <si>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</si>
  <si>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</si>
  <si>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</si>
  <si>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</si>
  <si>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</si>
  <si>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</si>
  <si>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</si>
  <si>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</si>
  <si>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</si>
  <si>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</si>
  <si>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</si>
  <si>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</si>
  <si>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</si>
  <si>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</si>
  <si>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</si>
  <si>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</si>
  <si>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</si>
  <si>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</si>
  <si>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</si>
  <si>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</si>
  <si>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</si>
  <si>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</si>
  <si>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</si>
  <si>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</si>
  <si>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</si>
  <si>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</si>
  <si>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</si>
  <si>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</si>
  <si>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</si>
  <si>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</si>
  <si>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</si>
  <si>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</si>
  <si>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</si>
  <si>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</si>
  <si>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</si>
  <si>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</si>
  <si>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</si>
  <si>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</si>
  <si>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</si>
  <si>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</si>
  <si>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</si>
  <si>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</si>
  <si>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</si>
  <si>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</si>
  <si>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</si>
  <si>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</si>
  <si>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</si>
  <si>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</si>
  <si>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</si>
  <si>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</si>
  <si>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</si>
  <si>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</si>
  <si>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</si>
  <si>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</si>
  <si>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</si>
  <si>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</si>
  <si>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</si>
  <si>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</si>
  <si>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</si>
  <si>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</si>
  <si>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</si>
  <si>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</si>
  <si>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</si>
  <si>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</si>
  <si>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</si>
  <si>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</si>
  <si>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</si>
  <si>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</si>
  <si>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</si>
  <si>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</si>
  <si>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</si>
  <si>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</si>
  <si>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</si>
  <si>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</si>
  <si>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</si>
  <si>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</si>
  <si>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</si>
  <si>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</si>
  <si>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</si>
  <si>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</si>
  <si>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</si>
  <si>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</si>
  <si>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</si>
  <si>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</si>
  <si>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</si>
  <si>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</si>
  <si>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</si>
  <si>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</si>
  <si>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</si>
  <si>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</si>
  <si>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</si>
  <si>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</si>
  <si>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</si>
  <si>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</si>
  <si>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</si>
  <si>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</si>
  <si>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</si>
  <si>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</si>
  <si>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</si>
  <si>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</si>
  <si>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</si>
  <si>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</si>
  <si>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</si>
  <si>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</si>
  <si>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</si>
  <si>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</si>
  <si>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</si>
  <si>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</si>
  <si>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</si>
  <si>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</si>
  <si>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</si>
  <si>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</si>
  <si>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</si>
  <si>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</si>
  <si>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</si>
  <si>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</si>
  <si>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</si>
  <si>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</si>
  <si>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</si>
  <si>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</si>
  <si>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</si>
  <si>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</si>
  <si>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</si>
  <si>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</si>
  <si>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</si>
  <si>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</si>
  <si>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</si>
  <si>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</si>
  <si>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</si>
  <si>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</si>
  <si>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</si>
  <si>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</si>
  <si>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</si>
  <si>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</si>
  <si>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</si>
  <si>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</si>
  <si>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</si>
  <si>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</si>
  <si>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</si>
  <si>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</si>
  <si>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</si>
  <si>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</si>
  <si>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</si>
  <si>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</si>
  <si>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</si>
  <si>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</si>
  <si>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</si>
  <si>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</si>
  <si>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</si>
  <si>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</si>
  <si>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</si>
  <si>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</si>
  <si>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</si>
  <si>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</si>
  <si>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</si>
  <si>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</si>
  <si>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</si>
  <si>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</si>
  <si>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</si>
  <si>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</si>
  <si>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</si>
  <si>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</si>
  <si>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</si>
  <si>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</si>
  <si>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</si>
  <si>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</si>
  <si>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</si>
  <si>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</si>
  <si>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</si>
  <si>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</si>
  <si>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</si>
  <si>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</si>
  <si>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</si>
  <si>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</si>
  <si>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</si>
  <si>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</si>
  <si>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</si>
  <si>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</si>
  <si>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</si>
  <si>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</si>
  <si>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</si>
  <si>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</si>
  <si>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</si>
  <si>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</si>
  <si>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</si>
  <si>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</si>
  <si>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</si>
  <si>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</si>
  <si>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</si>
  <si>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</si>
  <si>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</si>
  <si>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</si>
  <si>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</si>
  <si>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</si>
  <si>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</si>
  <si>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</si>
  <si>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</si>
  <si>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</si>
  <si>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</si>
  <si>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</si>
  <si>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</si>
  <si>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</si>
  <si>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</si>
  <si>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</si>
  <si>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</si>
  <si>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</si>
  <si>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</si>
  <si>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</si>
  <si>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</si>
  <si>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</si>
  <si>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</si>
  <si>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</si>
  <si>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</si>
  <si>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</si>
  <si>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</si>
  <si>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</si>
  <si>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</si>
  <si>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</si>
  <si>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</si>
  <si>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</si>
  <si>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</si>
  <si>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</si>
  <si>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</si>
  <si>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</si>
  <si>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</si>
  <si>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</si>
  <si>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</si>
  <si>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</si>
  <si>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</si>
  <si>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</si>
  <si>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</si>
  <si>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</si>
  <si>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</si>
  <si>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</si>
  <si>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</si>
  <si>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</si>
  <si>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</si>
  <si>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</si>
  <si>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</si>
  <si>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</si>
  <si>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</si>
  <si>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</si>
  <si>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</si>
  <si>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</si>
  <si>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</si>
  <si>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</si>
  <si>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</si>
  <si>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</si>
  <si>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</si>
  <si>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</si>
  <si>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</si>
  <si>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</si>
  <si>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</si>
  <si>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</si>
  <si>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</si>
  <si>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</si>
  <si>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</si>
  <si>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</si>
  <si>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</si>
  <si>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</si>
  <si>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</si>
  <si>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</si>
  <si>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</si>
  <si>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</si>
  <si>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</si>
  <si>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</si>
  <si>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</si>
  <si>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</si>
  <si>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</si>
  <si>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</si>
  <si>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</si>
  <si>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</si>
  <si>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</si>
  <si>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</si>
  <si>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</si>
  <si>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</si>
  <si>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</si>
  <si>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</si>
  <si>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</si>
  <si>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</si>
  <si>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</si>
  <si>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</si>
  <si>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</si>
  <si>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</si>
  <si>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</si>
  <si>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</si>
  <si>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</si>
  <si>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</si>
  <si>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</si>
  <si>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</si>
  <si>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</si>
  <si>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</si>
  <si>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</si>
  <si>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</si>
  <si>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</si>
  <si>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</si>
  <si>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</si>
  <si>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</si>
  <si>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</si>
  <si>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</si>
  <si>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</si>
  <si>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</si>
  <si>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</si>
  <si>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</si>
  <si>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</si>
  <si>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</si>
  <si>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</si>
  <si>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</si>
  <si>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</si>
  <si>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</si>
  <si>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</si>
  <si>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</si>
  <si>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</si>
  <si>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</si>
  <si>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</si>
  <si>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</si>
  <si>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</si>
  <si>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</si>
  <si>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</si>
  <si>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</si>
  <si>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</si>
  <si>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</si>
  <si>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</si>
  <si>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</si>
  <si>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</si>
  <si>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</si>
  <si>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</si>
  <si>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</si>
  <si>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</si>
  <si>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</si>
  <si>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</si>
  <si>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</si>
  <si>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</si>
  <si>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</si>
  <si>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</si>
  <si>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</si>
  <si>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</si>
  <si>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</si>
  <si>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</si>
  <si>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</si>
  <si>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</si>
  <si>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</si>
  <si>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</si>
  <si>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</si>
  <si>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</si>
  <si>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</si>
  <si>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</si>
  <si>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</si>
  <si>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</si>
  <si>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</si>
  <si>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</si>
  <si>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</si>
  <si>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</si>
  <si>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</si>
  <si>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</si>
  <si>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</si>
  <si>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</si>
  <si>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</si>
  <si>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</si>
  <si>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</si>
  <si>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</si>
  <si>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</si>
  <si>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</si>
  <si>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</si>
  <si>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</si>
  <si>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</si>
  <si>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</si>
  <si>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</si>
  <si>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</si>
  <si>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</si>
  <si>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</si>
  <si>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</si>
  <si>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</si>
  <si>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</si>
  <si>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</si>
  <si>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</si>
  <si>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</si>
  <si>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</si>
  <si>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</si>
  <si>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</si>
  <si>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</si>
  <si>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</si>
  <si>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</si>
  <si>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</si>
  <si>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</si>
  <si>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</si>
  <si>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</si>
  <si>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</si>
  <si>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</si>
  <si>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</si>
  <si>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</si>
  <si>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</si>
  <si>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</si>
  <si>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</si>
  <si>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</si>
  <si>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</si>
  <si>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</si>
  <si>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</si>
  <si>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</si>
  <si>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</si>
  <si>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</si>
  <si>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</si>
  <si>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</si>
  <si>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</si>
  <si>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</si>
  <si>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</si>
  <si>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</si>
  <si>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</si>
  <si>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</si>
  <si>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</si>
  <si>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</si>
  <si>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</si>
  <si>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</si>
  <si>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</si>
  <si>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</si>
  <si>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</si>
  <si>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</si>
  <si>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</si>
  <si>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</si>
  <si>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</si>
  <si>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</si>
  <si>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</si>
  <si>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</si>
  <si>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</si>
  <si>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</si>
  <si>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</si>
  <si>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</si>
  <si>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</si>
  <si>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</si>
  <si>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</si>
  <si>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</si>
  <si>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</si>
  <si>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</si>
  <si>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</si>
  <si>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</si>
  <si>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</si>
  <si>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</si>
  <si>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</si>
  <si>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</si>
  <si>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</si>
  <si>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</si>
  <si>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</si>
  <si>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</si>
  <si>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</si>
  <si>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</si>
  <si>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</si>
  <si>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</si>
  <si>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</si>
  <si>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</si>
  <si>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</si>
  <si>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</si>
  <si>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</si>
  <si>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</si>
  <si>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</si>
  <si>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</si>
  <si>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</si>
  <si>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</si>
  <si>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</si>
  <si>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</si>
  <si>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</si>
  <si>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</si>
  <si>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</si>
  <si>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</si>
  <si>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</si>
  <si>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</si>
  <si>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</si>
  <si>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</si>
  <si>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</si>
  <si>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</si>
  <si>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</si>
  <si>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</si>
  <si>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</si>
  <si>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</si>
  <si>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</si>
  <si>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</si>
  <si>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</si>
  <si>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</si>
  <si>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</si>
  <si>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</si>
  <si>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</si>
  <si>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</si>
  <si>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</si>
  <si>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</si>
  <si>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</si>
  <si>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</si>
  <si>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</si>
  <si>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</si>
  <si>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</si>
  <si>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</si>
  <si>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</si>
  <si>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</si>
  <si>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</si>
  <si>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</si>
  <si>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</si>
  <si>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</si>
  <si>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</si>
  <si>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</si>
  <si>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</si>
  <si>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</si>
  <si>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</si>
  <si>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</si>
  <si>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</si>
  <si>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</si>
  <si>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</si>
  <si>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</si>
  <si>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</si>
  <si>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</si>
  <si>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</si>
  <si>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</si>
  <si>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</si>
  <si>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</si>
  <si>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</si>
  <si>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</si>
  <si>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</si>
  <si>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</si>
  <si>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</si>
  <si>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</si>
  <si>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</si>
  <si>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</si>
  <si>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</si>
  <si>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</si>
  <si>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</si>
  <si>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</si>
  <si>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</si>
  <si>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</si>
  <si>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</si>
  <si>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</si>
  <si>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</si>
  <si>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</si>
  <si>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</si>
  <si>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</si>
  <si>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</si>
  <si>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</si>
  <si>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</si>
  <si>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</si>
  <si>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</si>
  <si>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</si>
  <si>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</si>
  <si>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</si>
  <si>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</si>
  <si>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</si>
  <si>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</si>
  <si>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</si>
  <si>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</si>
  <si>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</si>
  <si>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</si>
  <si>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</si>
  <si>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</si>
  <si>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</si>
  <si>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</si>
  <si>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</si>
  <si>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</si>
  <si>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</si>
  <si>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</si>
  <si>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</si>
  <si>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</si>
  <si>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</si>
  <si>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</si>
  <si>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</si>
  <si>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</si>
  <si>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</si>
  <si>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</si>
  <si>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</si>
  <si>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</si>
  <si>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</si>
  <si>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</si>
  <si>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</si>
  <si>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</si>
  <si>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</si>
  <si>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</si>
  <si>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</si>
  <si>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</si>
  <si>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</si>
  <si>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</si>
  <si>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</si>
  <si>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</si>
  <si>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</si>
  <si>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</si>
  <si>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</si>
  <si>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</si>
  <si>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</si>
  <si>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</si>
  <si>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</si>
  <si>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</si>
  <si>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</si>
  <si>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</si>
  <si>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</si>
  <si>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</si>
  <si>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</si>
  <si>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</si>
  <si>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</si>
  <si>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</si>
  <si>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</si>
  <si>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</si>
  <si>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</si>
  <si>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</si>
  <si>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</si>
  <si>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</si>
  <si>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</si>
  <si>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</si>
  <si>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</si>
  <si>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</si>
  <si>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</si>
  <si>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</si>
  <si>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</si>
  <si>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</si>
  <si>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</si>
  <si>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</si>
  <si>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</si>
  <si>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</si>
  <si>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</si>
  <si>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</si>
  <si>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</si>
  <si>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</si>
  <si>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</si>
  <si>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</si>
  <si>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</si>
  <si>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</si>
  <si>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</si>
  <si>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</si>
  <si>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</si>
  <si>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</si>
  <si>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</si>
  <si>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</si>
  <si>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</si>
  <si>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</si>
  <si>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</si>
  <si>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</si>
  <si>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</si>
  <si>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</si>
  <si>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</si>
  <si>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</si>
  <si>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</si>
  <si>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</si>
  <si>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</si>
  <si>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</si>
  <si>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</si>
  <si>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</si>
  <si>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</si>
  <si>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</si>
  <si>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</si>
  <si>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</si>
  <si>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</si>
  <si>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</si>
  <si>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</si>
  <si>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</si>
  <si>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</si>
  <si>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</si>
  <si>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</si>
  <si>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</si>
  <si>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</si>
  <si>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</si>
  <si>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</si>
  <si>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</si>
  <si>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</si>
  <si>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</si>
  <si>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</si>
  <si>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</si>
  <si>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</si>
  <si>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</si>
  <si>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</si>
  <si>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</si>
  <si>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</si>
  <si>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</si>
  <si>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</si>
  <si>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</si>
  <si>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</si>
  <si>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</si>
  <si>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</si>
  <si>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</si>
  <si>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</si>
  <si>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</si>
  <si>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</si>
  <si>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</si>
  <si>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</si>
  <si>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</si>
  <si>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</si>
  <si>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</si>
  <si>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</si>
  <si>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</si>
  <si>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</si>
  <si>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</si>
  <si>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</si>
  <si>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</si>
  <si>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</si>
  <si>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</si>
  <si>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</si>
  <si>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</si>
  <si>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</si>
  <si>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</si>
  <si>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</si>
  <si>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</si>
  <si>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</si>
  <si>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</si>
  <si>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</si>
  <si>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</si>
  <si>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</si>
  <si>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</si>
  <si>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</si>
  <si>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</si>
  <si>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</si>
  <si>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</si>
  <si>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</si>
  <si>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</si>
  <si>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</si>
  <si>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</si>
  <si>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</si>
  <si>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</si>
  <si>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</si>
  <si>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</si>
  <si>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</si>
  <si>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</si>
  <si>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</si>
  <si>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</si>
  <si>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</si>
  <si>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</si>
  <si>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</si>
  <si>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</si>
  <si>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</si>
  <si>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</si>
  <si>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</si>
  <si>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</si>
  <si>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</si>
  <si>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</si>
  <si>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</si>
  <si>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</si>
  <si>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</si>
  <si>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</si>
  <si>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</si>
  <si>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</si>
  <si>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</si>
  <si>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</si>
  <si>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</si>
  <si>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</si>
  <si>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</si>
  <si>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</si>
  <si>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</si>
  <si>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</si>
  <si>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</si>
  <si>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</si>
  <si>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</si>
  <si>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</si>
  <si>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</si>
  <si>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</si>
  <si>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</si>
  <si>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</si>
  <si>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</si>
  <si>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</si>
  <si>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</si>
  <si>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</si>
  <si>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</si>
  <si>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</si>
  <si>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</si>
  <si>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</si>
  <si>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</si>
  <si>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</si>
  <si>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</si>
  <si>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</si>
  <si>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</si>
  <si>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</si>
  <si>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</si>
  <si>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</si>
  <si>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</si>
  <si>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</si>
  <si>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</si>
  <si>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</si>
  <si>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</si>
  <si>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</si>
  <si>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</si>
  <si>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</si>
  <si>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</si>
  <si>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</si>
  <si>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</si>
  <si>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</si>
  <si>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</si>
  <si>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</si>
  <si>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</si>
  <si>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</si>
  <si>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</si>
  <si>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</si>
  <si>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</si>
  <si>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</si>
  <si>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</si>
  <si>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</si>
  <si>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</si>
  <si>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</si>
  <si>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</si>
  <si>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</si>
  <si>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</si>
  <si>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</si>
  <si>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</si>
  <si>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</si>
  <si>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</si>
  <si>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</si>
  <si>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</si>
  <si>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</si>
  <si>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</si>
  <si>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</si>
  <si>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</si>
  <si>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</si>
  <si>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</si>
  <si>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</si>
  <si>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</si>
  <si>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</si>
  <si>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</si>
  <si>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</si>
  <si>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</si>
  <si>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</si>
  <si>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</si>
  <si>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</si>
  <si>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</si>
  <si>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</si>
  <si>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</si>
  <si>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</si>
  <si>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</si>
  <si>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</si>
  <si>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</si>
  <si>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</si>
  <si>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</si>
  <si>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</si>
  <si>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</si>
  <si>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</si>
  <si>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</si>
  <si>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</si>
  <si>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</si>
  <si>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</si>
  <si>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</si>
  <si>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</si>
  <si>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</si>
  <si>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</si>
  <si>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</si>
  <si>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</si>
  <si>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</si>
  <si>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</si>
  <si>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</si>
  <si>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</si>
  <si>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</si>
  <si>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</si>
  <si>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</si>
  <si>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</si>
  <si>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</si>
  <si>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</si>
  <si>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</si>
  <si>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</si>
  <si>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</si>
  <si>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</si>
  <si>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</si>
  <si>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</si>
  <si>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</si>
  <si>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</si>
  <si>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</si>
  <si>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</si>
  <si>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</si>
  <si>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</si>
  <si>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</si>
  <si>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</si>
  <si>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</si>
  <si>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</si>
  <si>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</si>
  <si>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</si>
  <si>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</si>
  <si>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</si>
  <si>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</si>
  <si>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</si>
  <si>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</si>
  <si>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</si>
  <si>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</si>
  <si>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</si>
  <si>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</si>
  <si>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</si>
  <si>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</si>
  <si>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</si>
  <si>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</si>
  <si>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</si>
  <si>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</si>
  <si>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</si>
  <si>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</si>
  <si>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</si>
  <si>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</si>
  <si>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</si>
  <si>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</si>
  <si>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</si>
  <si>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</si>
  <si>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</si>
  <si>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</si>
  <si>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</si>
  <si>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</si>
  <si>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</si>
  <si>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</si>
  <si>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</si>
  <si>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</si>
  <si>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</si>
  <si>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</si>
  <si>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</si>
  <si>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</si>
  <si>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</si>
  <si>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</si>
  <si>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</si>
  <si>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</si>
  <si>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</si>
  <si>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</si>
  <si>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</si>
  <si>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</si>
  <si>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</si>
  <si>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</si>
  <si>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</si>
  <si>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</si>
  <si>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</si>
  <si>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</si>
  <si>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</si>
  <si>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</si>
  <si>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</si>
  <si>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</si>
  <si>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</si>
  <si>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</si>
  <si>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</si>
  <si>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</si>
  <si>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</si>
  <si>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</si>
  <si>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</si>
  <si>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</si>
  <si>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</si>
  <si>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</si>
  <si>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</si>
  <si>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</si>
  <si>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</si>
  <si>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</si>
  <si>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</si>
  <si>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</si>
  <si>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</si>
  <si>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</si>
  <si>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</si>
  <si>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</si>
  <si>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</si>
  <si>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</si>
  <si>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</si>
  <si>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</si>
  <si>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</si>
  <si>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</si>
  <si>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</si>
  <si>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</si>
  <si>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</si>
  <si>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</si>
  <si>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</si>
  <si>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</si>
  <si>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</si>
  <si>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</si>
  <si>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</si>
  <si>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</si>
  <si>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</si>
  <si>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</si>
  <si>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</si>
  <si>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</si>
  <si>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</si>
  <si>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</si>
  <si>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</si>
  <si>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</si>
  <si>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</si>
  <si>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</si>
  <si>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</si>
  <si>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</si>
  <si>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</si>
  <si>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</si>
  <si>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</si>
  <si>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</si>
  <si>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</si>
  <si>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</si>
  <si>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</si>
  <si>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</si>
  <si>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</si>
  <si>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</si>
  <si>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</si>
  <si>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</si>
  <si>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</si>
  <si>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</si>
  <si>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</si>
  <si>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</si>
  <si>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</si>
  <si>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</si>
  <si>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</si>
  <si>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</si>
  <si>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</si>
  <si>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</si>
  <si>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</si>
  <si>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</si>
  <si>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</si>
  <si>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</si>
  <si>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</si>
  <si>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</si>
  <si>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</si>
  <si>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</si>
  <si>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</si>
  <si>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</si>
  <si>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</si>
  <si>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</si>
  <si>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</si>
  <si>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</si>
  <si>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</si>
  <si>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</si>
  <si>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</si>
  <si>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</si>
  <si>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</si>
  <si>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</si>
  <si>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</si>
  <si>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</si>
  <si>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</si>
  <si>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</si>
  <si>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</si>
  <si>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</si>
  <si>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</si>
  <si>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</si>
  <si>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</si>
  <si>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</si>
  <si>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</si>
  <si>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</si>
  <si>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</si>
  <si>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</si>
  <si>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</si>
  <si>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</si>
  <si>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</si>
  <si>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</si>
  <si>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</si>
  <si>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</si>
  <si>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</si>
  <si>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</si>
  <si>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</si>
  <si>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</si>
  <si>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</si>
  <si>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</si>
  <si>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</si>
  <si>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</si>
  <si>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</si>
  <si>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</si>
  <si>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</si>
  <si>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</si>
  <si>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</si>
  <si>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</si>
  <si>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</si>
  <si>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</si>
  <si>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</si>
  <si>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</si>
  <si>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</si>
  <si>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</si>
  <si>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</si>
  <si>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</si>
  <si>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</si>
  <si>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</si>
  <si>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</si>
  <si>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</si>
  <si>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</si>
  <si>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</si>
  <si>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</si>
  <si>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</si>
  <si>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</si>
  <si>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</si>
  <si>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</si>
  <si>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</si>
  <si>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</si>
  <si>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</si>
  <si>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</si>
  <si>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</si>
  <si>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</si>
  <si>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</si>
  <si>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</si>
  <si>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</si>
  <si>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</si>
  <si>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</si>
  <si>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</si>
  <si>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</si>
  <si>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</si>
  <si>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</si>
  <si>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</si>
  <si>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</si>
  <si>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</si>
  <si>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</si>
  <si>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</si>
  <si>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</si>
  <si>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</si>
  <si>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</si>
  <si>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</si>
  <si>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</si>
  <si>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</si>
  <si>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</si>
  <si>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</si>
  <si>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</si>
  <si>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</si>
  <si>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</si>
  <si>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</si>
  <si>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</si>
  <si>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</si>
  <si>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</si>
  <si>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</si>
  <si>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</si>
  <si>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</si>
  <si>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</si>
  <si>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</si>
  <si>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</si>
  <si>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</si>
  <si>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</si>
  <si>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</si>
  <si>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</si>
  <si>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</si>
  <si>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</si>
  <si>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</si>
  <si>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</si>
  <si>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</si>
  <si>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</si>
  <si>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</si>
  <si>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</si>
  <si>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</si>
  <si>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</si>
  <si>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</si>
  <si>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</si>
  <si>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</si>
  <si>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</si>
  <si>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</si>
  <si>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</si>
  <si>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</si>
  <si>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</si>
  <si>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</si>
  <si>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</si>
  <si>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</si>
  <si>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</si>
  <si>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</si>
  <si>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</si>
  <si>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</si>
  <si>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</si>
  <si>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</si>
  <si>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</si>
  <si>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</si>
  <si>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</si>
  <si>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</si>
  <si>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</si>
  <si>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</si>
  <si>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</si>
  <si>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</si>
  <si>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</si>
  <si>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</si>
  <si>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</si>
  <si>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</si>
  <si>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</si>
  <si>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</si>
  <si>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</si>
  <si>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</si>
  <si>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</si>
  <si>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</si>
  <si>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</si>
  <si>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</si>
  <si>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</si>
  <si>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</si>
  <si>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</si>
  <si>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</si>
  <si>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</si>
  <si>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</si>
  <si>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</si>
  <si>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</si>
  <si>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</si>
  <si>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</si>
  <si>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</si>
  <si>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</si>
  <si>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</si>
  <si>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</si>
  <si>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</si>
  <si>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</si>
  <si>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</si>
  <si>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</si>
  <si>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</si>
  <si>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</si>
  <si>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</si>
  <si>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</si>
  <si>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</si>
  <si>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</si>
  <si>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</si>
  <si>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</si>
  <si>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</si>
  <si>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</si>
  <si>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</si>
  <si>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</si>
  <si>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</si>
  <si>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</si>
  <si>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</si>
  <si>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</si>
  <si>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</si>
  <si>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</si>
  <si>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</si>
  <si>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</si>
  <si>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</si>
  <si>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</si>
  <si>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</si>
  <si>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</si>
  <si>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</si>
  <si>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</si>
  <si>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</si>
  <si>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</si>
  <si>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</si>
  <si>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</si>
  <si>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</si>
  <si>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</si>
  <si>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</si>
  <si>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</si>
  <si>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</si>
  <si>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</si>
  <si>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</si>
  <si>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</si>
  <si>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</si>
  <si>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</si>
  <si>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</si>
  <si>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</si>
  <si>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</si>
  <si>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</si>
  <si>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</si>
  <si>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</si>
  <si>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</si>
  <si>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</si>
  <si>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</si>
  <si>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</si>
  <si>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</si>
  <si>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</si>
  <si>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</si>
  <si>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</si>
  <si>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</si>
  <si>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</si>
  <si>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</si>
  <si>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</si>
  <si>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</si>
  <si>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</si>
  <si>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</si>
  <si>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</si>
  <si>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</si>
  <si>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</si>
  <si>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</si>
  <si>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</si>
  <si>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</si>
  <si>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</si>
  <si>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</si>
  <si>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</si>
  <si>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</si>
  <si>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</si>
  <si>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</si>
  <si>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</si>
  <si>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</si>
  <si>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</si>
  <si>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</si>
  <si>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</si>
  <si>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</si>
  <si>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</si>
  <si>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</si>
  <si>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</si>
  <si>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</si>
  <si>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</si>
  <si>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</si>
  <si>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</si>
  <si>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</si>
  <si>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</si>
  <si>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</si>
  <si>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</si>
  <si>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</si>
  <si>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</si>
  <si>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</si>
  <si>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</si>
  <si>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</si>
  <si>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</si>
  <si>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</si>
  <si>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</si>
  <si>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</si>
  <si>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</si>
  <si>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</si>
  <si>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</si>
  <si>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</si>
  <si>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</si>
  <si>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</si>
  <si>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</si>
  <si>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</si>
  <si>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</si>
  <si>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</si>
  <si>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</si>
  <si>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</si>
  <si>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</si>
  <si>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</si>
  <si>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</si>
  <si>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</si>
  <si>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</si>
  <si>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</si>
  <si>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</si>
  <si>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</si>
  <si>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</si>
  <si>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</si>
  <si>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</si>
  <si>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</si>
  <si>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</si>
  <si>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</si>
  <si>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</si>
  <si>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</si>
  <si>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</si>
  <si>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</si>
  <si>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</si>
  <si>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</si>
  <si>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</si>
  <si>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</si>
  <si>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</si>
  <si>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</si>
  <si>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</si>
  <si>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</si>
  <si>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</si>
  <si>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</si>
  <si>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</si>
  <si>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</si>
  <si>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</si>
  <si>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</si>
  <si>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</si>
  <si>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</si>
  <si>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</si>
  <si>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</si>
  <si>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</si>
  <si>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</si>
  <si>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</si>
  <si>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</si>
  <si>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</si>
  <si>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</si>
  <si>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</si>
  <si>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</si>
  <si>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</si>
  <si>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</si>
  <si>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</si>
  <si>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</si>
  <si>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</si>
  <si>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</si>
  <si>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</si>
  <si>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</si>
  <si>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</si>
  <si>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</si>
  <si>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</si>
  <si>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</si>
  <si>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</si>
  <si>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</si>
  <si>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</si>
  <si>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</si>
  <si>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</si>
  <si>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</si>
  <si>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</si>
  <si>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</si>
  <si>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</si>
  <si>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</si>
  <si>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</si>
  <si>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</si>
  <si>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</si>
  <si>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</si>
  <si>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</si>
  <si>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</si>
  <si>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</si>
  <si>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</si>
  <si>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</si>
  <si>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</si>
  <si>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</si>
  <si>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</si>
  <si>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</si>
  <si>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</si>
  <si>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</si>
  <si>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</si>
  <si>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</si>
  <si>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</si>
  <si>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</si>
  <si>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</si>
  <si>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</si>
  <si>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</si>
  <si>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</si>
  <si>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</si>
  <si>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</si>
  <si>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</si>
  <si>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</si>
  <si>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</si>
  <si>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</si>
  <si>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</si>
  <si>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</si>
  <si>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</si>
  <si>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</si>
  <si>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</si>
  <si>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</si>
  <si>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</si>
  <si>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</si>
  <si>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</si>
  <si>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</si>
  <si>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</si>
  <si>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</si>
  <si>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</si>
  <si>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</si>
  <si>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</si>
  <si>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</si>
  <si>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</si>
  <si>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</si>
  <si>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</si>
  <si>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</si>
  <si>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</si>
  <si>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</si>
  <si>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</si>
  <si>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</si>
  <si>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</si>
  <si>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</si>
  <si>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</si>
  <si>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</si>
  <si>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</si>
  <si>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</si>
  <si>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</si>
  <si>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</si>
  <si>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</si>
  <si>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</si>
  <si>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</si>
  <si>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</si>
  <si>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</si>
  <si>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</si>
  <si>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</si>
  <si>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</si>
  <si>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</si>
  <si>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</si>
  <si>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</si>
  <si>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</si>
  <si>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</si>
  <si>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</si>
  <si>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</si>
  <si>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</si>
  <si>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</si>
  <si>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</si>
  <si>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</si>
  <si>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</si>
  <si>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</si>
  <si>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</si>
  <si>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</si>
  <si>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</si>
  <si>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</si>
  <si>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</si>
  <si>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</si>
  <si>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</si>
  <si>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</si>
  <si>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</si>
  <si>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</si>
  <si>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</si>
  <si>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</si>
  <si>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</si>
  <si>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</si>
  <si>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</si>
  <si>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</si>
  <si>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</si>
  <si>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</si>
  <si>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</si>
  <si>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</si>
  <si>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</si>
  <si>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</si>
  <si>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</si>
  <si>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</si>
  <si>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</si>
  <si>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</si>
  <si>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</si>
  <si>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</si>
  <si>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</si>
  <si>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</si>
  <si>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</si>
  <si>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</si>
  <si>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</si>
  <si>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</si>
  <si>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</si>
  <si>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</si>
  <si>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</si>
  <si>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</si>
  <si>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</si>
  <si>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</si>
  <si>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</si>
  <si>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</si>
  <si>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</si>
  <si>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</si>
  <si>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</si>
  <si>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</si>
  <si>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</si>
  <si>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</si>
  <si>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</si>
  <si>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</si>
  <si>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</si>
  <si>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</si>
  <si>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</si>
  <si>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</si>
  <si>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</si>
  <si>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</si>
  <si>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</si>
  <si>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</si>
  <si>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</si>
  <si>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</si>
  <si>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</si>
  <si>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</si>
  <si>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</si>
  <si>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</si>
  <si>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</si>
  <si>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</si>
  <si>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</si>
  <si>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</si>
  <si>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</si>
  <si>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</si>
  <si>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</si>
  <si>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</si>
  <si>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</si>
  <si>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</si>
  <si>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</si>
  <si>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</si>
  <si>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</si>
  <si>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</si>
  <si>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</si>
  <si>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</si>
  <si>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</si>
  <si>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</si>
  <si>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</si>
  <si>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</si>
  <si>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</si>
  <si>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</si>
  <si>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</si>
  <si>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</si>
  <si>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</si>
  <si>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</si>
  <si>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</si>
  <si>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</si>
  <si>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</si>
  <si>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</si>
  <si>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</si>
  <si>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</si>
  <si>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</si>
  <si>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</si>
  <si>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</si>
  <si>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</si>
  <si>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</si>
  <si>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</si>
  <si>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</si>
  <si>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</si>
  <si>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</si>
  <si>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</si>
  <si>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</si>
  <si>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</si>
  <si>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</si>
  <si>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</si>
  <si>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</si>
  <si>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</si>
  <si>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</si>
  <si>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</si>
  <si>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</si>
  <si>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</si>
  <si>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</si>
  <si>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</si>
  <si>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</si>
  <si>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</si>
  <si>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</si>
  <si>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</si>
  <si>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</si>
  <si>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</si>
  <si>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</si>
  <si>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</si>
  <si>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</si>
  <si>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</si>
  <si>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</si>
  <si>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</si>
  <si>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</si>
  <si>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</si>
  <si>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</si>
  <si>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</si>
  <si>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</si>
  <si>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</si>
  <si>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</si>
  <si>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</si>
  <si>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</si>
  <si>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</si>
  <si>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</si>
  <si>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</si>
  <si>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</si>
  <si>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</si>
  <si>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</si>
  <si>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</si>
  <si>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</si>
  <si>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</si>
  <si>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</si>
  <si>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</si>
  <si>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</si>
  <si>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</si>
  <si>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</si>
  <si>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</si>
  <si>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</si>
  <si>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</si>
  <si>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</si>
  <si>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</si>
  <si>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</si>
  <si>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</si>
  <si>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</si>
  <si>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</si>
  <si>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</si>
  <si>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</si>
  <si>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</si>
  <si>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</si>
  <si>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</si>
  <si>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</si>
  <si>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</si>
  <si>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</si>
  <si>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</si>
  <si>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</si>
  <si>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</si>
  <si>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</si>
  <si>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</si>
  <si>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</si>
  <si>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</si>
  <si>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</si>
  <si>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</si>
  <si>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</si>
  <si>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</si>
  <si>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</si>
  <si>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</si>
  <si>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</si>
  <si>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</si>
  <si>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</si>
  <si>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</si>
  <si>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</si>
  <si>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</si>
  <si>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</si>
  <si>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</si>
  <si>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</si>
  <si>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</si>
  <si>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</si>
  <si>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</si>
  <si>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</si>
  <si>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</si>
  <si>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</si>
  <si>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</si>
  <si>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</si>
  <si>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</si>
  <si>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</si>
  <si>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</si>
  <si>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</si>
  <si>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</si>
  <si>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</si>
  <si>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</si>
  <si>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</si>
  <si>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</si>
  <si>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</si>
  <si>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</si>
  <si>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</si>
  <si>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</si>
  <si>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</si>
  <si>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</si>
  <si>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</si>
  <si>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</si>
  <si>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</si>
  <si>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</si>
  <si>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</si>
  <si>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</si>
  <si>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</si>
  <si>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</si>
  <si>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</si>
  <si>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</si>
  <si>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</si>
  <si>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</si>
  <si>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</si>
  <si>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</si>
  <si>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</si>
  <si>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</si>
  <si>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</si>
  <si>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</si>
  <si>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</si>
  <si>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</si>
  <si>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</si>
  <si>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</si>
  <si>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</si>
  <si>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</si>
  <si>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</si>
  <si>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</si>
  <si>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</si>
  <si>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</si>
  <si>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</si>
  <si>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</si>
  <si>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</si>
  <si>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</si>
  <si>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</si>
  <si>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</si>
  <si>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</si>
  <si>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</si>
  <si>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</si>
  <si>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</si>
  <si>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</si>
  <si>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</si>
  <si>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</si>
  <si>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</si>
  <si>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</si>
  <si>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</si>
  <si>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</si>
  <si>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</si>
  <si>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</si>
  <si>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</si>
  <si>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</si>
  <si>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</si>
  <si>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</si>
  <si>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</si>
  <si>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</si>
  <si>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</si>
  <si>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</si>
  <si>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</si>
  <si>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</si>
  <si>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</si>
  <si>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</si>
  <si>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</si>
  <si>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</si>
  <si>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</si>
  <si>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</si>
  <si>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</si>
  <si>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</si>
  <si>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</si>
  <si>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</si>
  <si>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</si>
  <si>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</si>
  <si>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</si>
  <si>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</si>
  <si>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</si>
  <si>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</si>
  <si>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</si>
  <si>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</si>
  <si>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</si>
  <si>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</si>
  <si>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</si>
  <si>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</si>
  <si>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</si>
  <si>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</si>
  <si>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</si>
  <si>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</si>
  <si>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</si>
  <si>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</si>
  <si>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</si>
  <si>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</si>
  <si>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</si>
  <si>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</si>
  <si>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</si>
  <si>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</si>
  <si>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</si>
  <si>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</si>
  <si>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</si>
  <si>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</si>
  <si>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</si>
  <si>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</si>
  <si>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</si>
  <si>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</si>
  <si>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</si>
  <si>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</si>
  <si>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</si>
  <si>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</si>
  <si>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</si>
  <si>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</si>
  <si>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</si>
  <si>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</si>
  <si>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</si>
  <si>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</si>
  <si>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</si>
  <si>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</si>
  <si>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</si>
  <si>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</si>
  <si>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</si>
  <si>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</si>
  <si>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</si>
  <si>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</si>
  <si>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</si>
  <si>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</si>
  <si>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</si>
  <si>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</si>
  <si>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</si>
  <si>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</si>
  <si>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</si>
  <si>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</si>
  <si>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</si>
  <si>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</si>
  <si>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</si>
  <si>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</si>
  <si>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</si>
  <si>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</si>
  <si>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</si>
  <si>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</si>
  <si>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</si>
  <si>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</si>
  <si>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</si>
  <si>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</si>
  <si>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</si>
  <si>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</si>
  <si>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</si>
  <si>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</si>
  <si>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</si>
  <si>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</si>
  <si>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</si>
  <si>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</si>
  <si>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</si>
  <si>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</si>
  <si>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</si>
  <si>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</si>
  <si>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</si>
  <si>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</si>
  <si>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</si>
  <si>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</si>
  <si>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</si>
  <si>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</si>
  <si>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</si>
  <si>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</si>
  <si>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</si>
  <si>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</si>
  <si>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</si>
  <si>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</si>
  <si>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</si>
  <si>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</si>
  <si>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</si>
  <si>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</si>
  <si>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</si>
  <si>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</si>
  <si>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</si>
  <si>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</si>
  <si>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</si>
  <si>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</si>
  <si>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</si>
  <si>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</si>
  <si>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</si>
  <si>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</si>
  <si>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</si>
  <si>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</si>
  <si>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</si>
  <si>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</si>
  <si>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</si>
  <si>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</si>
  <si>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</si>
  <si>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</si>
  <si>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</si>
  <si>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</si>
  <si>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</si>
  <si>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</si>
  <si>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</si>
  <si>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</si>
  <si>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</si>
  <si>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</si>
  <si>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</si>
  <si>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</si>
  <si>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</si>
  <si>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</si>
  <si>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</si>
  <si>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</si>
  <si>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</si>
  <si>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</si>
  <si>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</si>
  <si>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</si>
  <si>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</si>
  <si>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</si>
  <si>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</si>
  <si>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</si>
  <si>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</si>
  <si>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</si>
  <si>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</si>
  <si>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</si>
  <si>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</si>
  <si>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</si>
  <si>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</si>
  <si>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</si>
  <si>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</si>
  <si>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</si>
  <si>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</si>
  <si>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</si>
  <si>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</si>
  <si>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</si>
  <si>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</si>
  <si>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</si>
  <si>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</si>
  <si>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</si>
  <si>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</si>
  <si>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</si>
  <si>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</si>
  <si>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</si>
  <si>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</si>
  <si>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</si>
  <si>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</si>
  <si>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</si>
  <si>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</si>
  <si>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</si>
  <si>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</si>
  <si>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</si>
  <si>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</si>
  <si>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</si>
  <si>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</si>
  <si>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</si>
  <si>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</si>
  <si>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</si>
  <si>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</si>
  <si>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</si>
  <si>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</si>
  <si>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</si>
  <si>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</si>
  <si>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</si>
  <si>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</si>
  <si>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</si>
  <si>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</si>
  <si>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</si>
  <si>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</si>
  <si>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</si>
  <si>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</si>
  <si>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</si>
  <si>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</si>
  <si>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</si>
  <si>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</si>
  <si>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</si>
  <si>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</si>
  <si>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</si>
  <si>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</si>
  <si>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</si>
  <si>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</si>
  <si>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</si>
  <si>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</si>
  <si>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</si>
  <si>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</si>
  <si>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</si>
  <si>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</si>
  <si>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</si>
  <si>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</si>
  <si>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</si>
  <si>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</si>
  <si>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</si>
  <si>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</si>
  <si>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</si>
  <si>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</si>
  <si>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</si>
  <si>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</si>
  <si>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</si>
  <si>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</si>
  <si>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</si>
  <si>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</si>
  <si>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</si>
  <si>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</si>
  <si>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</si>
  <si>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</si>
  <si>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</si>
  <si>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</si>
  <si>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</si>
  <si>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</si>
  <si>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</si>
  <si>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</si>
  <si>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</si>
  <si>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</si>
  <si>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</si>
  <si>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</si>
  <si>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</si>
  <si>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</si>
  <si>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</si>
  <si>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</si>
  <si>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</si>
  <si>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</si>
  <si>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</si>
  <si>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</si>
  <si>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</si>
  <si>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</si>
  <si>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</si>
  <si>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</si>
  <si>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</si>
  <si>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</si>
  <si>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</si>
  <si>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</si>
  <si>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</si>
  <si>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</si>
  <si>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</si>
  <si>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</si>
  <si>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</si>
  <si>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</si>
  <si>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</si>
  <si>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</si>
  <si>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</si>
  <si>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</si>
  <si>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</si>
  <si>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</si>
  <si>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</si>
  <si>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</si>
  <si>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</si>
  <si>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</si>
  <si>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</si>
  <si>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</si>
  <si>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</si>
  <si>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</si>
  <si>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</si>
  <si>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</si>
  <si>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</si>
  <si>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</si>
  <si>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</si>
  <si>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</si>
  <si>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</si>
  <si>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</si>
  <si>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</si>
  <si>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</si>
  <si>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</si>
  <si>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</si>
  <si>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</si>
  <si>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</si>
  <si>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</si>
  <si>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</si>
  <si>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</si>
  <si>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</si>
  <si>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</si>
  <si>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</si>
  <si>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</si>
  <si>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</si>
  <si>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</si>
  <si>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</si>
  <si>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</si>
  <si>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</si>
  <si>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</si>
  <si>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</si>
  <si>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</si>
  <si>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</si>
  <si>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</si>
  <si>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</si>
  <si>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</si>
  <si>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</si>
  <si>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</si>
  <si>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</si>
  <si>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</si>
  <si>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</si>
  <si>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</si>
  <si>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</si>
  <si>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</si>
  <si>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</si>
  <si>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</si>
  <si>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</si>
  <si>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</si>
  <si>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</si>
  <si>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</si>
  <si>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</si>
  <si>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</si>
  <si>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</si>
  <si>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</si>
  <si>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</si>
  <si>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</si>
  <si>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</si>
  <si>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</si>
  <si>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</si>
  <si>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</si>
  <si>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</si>
  <si>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</si>
  <si>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</si>
  <si>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</si>
  <si>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</si>
  <si>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</si>
  <si>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</si>
  <si>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</si>
  <si>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</si>
  <si>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</si>
  <si>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</si>
  <si>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</si>
  <si>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</si>
  <si>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</si>
  <si>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</si>
  <si>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</si>
  <si>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</si>
  <si>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</si>
  <si>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</si>
  <si>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</si>
  <si>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</si>
  <si>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</si>
  <si>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</si>
  <si>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</si>
  <si>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</si>
  <si>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</si>
  <si>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</si>
  <si>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</si>
  <si>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</si>
  <si>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</si>
  <si>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</si>
  <si>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</si>
  <si>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</si>
  <si>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</si>
  <si>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</si>
  <si>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</si>
  <si>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</si>
  <si>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</si>
  <si>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</si>
  <si>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</si>
  <si>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</si>
  <si>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</si>
  <si>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</si>
  <si>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</si>
  <si>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</si>
  <si>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</si>
  <si>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</si>
  <si>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</si>
  <si>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</si>
  <si>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</si>
  <si>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</si>
  <si>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</si>
  <si>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</si>
  <si>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</si>
  <si>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</si>
  <si>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</si>
  <si>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</si>
  <si>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</si>
  <si>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</si>
  <si>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</si>
  <si>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</si>
  <si>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</si>
  <si>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</si>
  <si>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</si>
  <si>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</si>
  <si>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</si>
  <si>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</si>
  <si>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</si>
  <si>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</si>
  <si>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</si>
  <si>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</si>
  <si>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</si>
  <si>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</si>
  <si>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</si>
  <si>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</si>
  <si>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</si>
  <si>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</si>
  <si>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</si>
  <si>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</si>
  <si>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</si>
  <si>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</si>
  <si>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</si>
  <si>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</si>
  <si>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</si>
  <si>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</si>
  <si>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</si>
  <si>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</si>
  <si>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</si>
  <si>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</si>
  <si>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</si>
  <si>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</si>
  <si>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</si>
  <si>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</si>
  <si>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</si>
  <si>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</si>
  <si>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</si>
  <si>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</si>
  <si>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</si>
  <si>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</si>
  <si>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</si>
  <si>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</si>
  <si>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</si>
  <si>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</si>
  <si>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</si>
  <si>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</si>
  <si>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</si>
  <si>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</si>
  <si>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</si>
  <si>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</si>
  <si>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</si>
  <si>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</si>
  <si>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</si>
  <si>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</si>
  <si>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</si>
  <si>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</si>
  <si>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</si>
  <si>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</si>
  <si>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</si>
  <si>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</si>
  <si>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</si>
  <si>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</si>
  <si>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</si>
  <si>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</si>
  <si>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</si>
  <si>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</si>
  <si>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</si>
  <si>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</si>
  <si>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</si>
  <si>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</si>
  <si>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</si>
  <si>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</si>
  <si>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</si>
  <si>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</si>
  <si>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</si>
  <si>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</si>
  <si>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</si>
  <si>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</si>
  <si>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</si>
  <si>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</si>
  <si>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</si>
  <si>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</si>
  <si>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</si>
  <si>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</si>
  <si>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</si>
  <si>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</si>
  <si>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</si>
  <si>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</si>
  <si>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</si>
  <si>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</si>
  <si>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</si>
  <si>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</si>
  <si>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</si>
  <si>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</si>
  <si>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</si>
  <si>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</si>
  <si>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</si>
  <si>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</si>
  <si>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</si>
  <si>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</si>
  <si>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</si>
  <si>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</si>
  <si>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</si>
  <si>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</si>
  <si>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</si>
  <si>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</si>
  <si>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</si>
  <si>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</si>
  <si>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</si>
  <si>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</si>
  <si>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</si>
  <si>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</si>
  <si>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</si>
  <si>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</si>
  <si>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</si>
  <si>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</si>
  <si>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</si>
  <si>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</si>
  <si>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</si>
  <si>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</si>
  <si>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</si>
  <si>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</si>
  <si>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</si>
  <si>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</si>
  <si>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</si>
  <si>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</si>
  <si>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</si>
  <si>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</si>
  <si>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</si>
  <si>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</si>
  <si>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</si>
  <si>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</si>
  <si>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</si>
  <si>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</si>
  <si>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</si>
  <si>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</si>
  <si>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</si>
  <si>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</si>
  <si>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</si>
  <si>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</si>
  <si>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</si>
  <si>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</si>
  <si>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</si>
  <si>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</si>
  <si>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</si>
  <si>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</si>
  <si>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</si>
  <si>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</si>
  <si>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</si>
  <si>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</si>
  <si>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</si>
  <si>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</si>
  <si>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</si>
  <si>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</si>
  <si>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</si>
  <si>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</si>
  <si>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</si>
  <si>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</si>
  <si>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</si>
  <si>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</si>
  <si>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</si>
  <si>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</si>
  <si>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</si>
  <si>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</si>
  <si>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</si>
  <si>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</si>
  <si>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</si>
  <si>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</si>
  <si>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</si>
  <si>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</si>
  <si>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</si>
  <si>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</si>
  <si>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</si>
  <si>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</si>
  <si>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</si>
  <si>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</si>
  <si>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</si>
  <si>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</si>
  <si>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</si>
  <si>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</si>
  <si>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</si>
  <si>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</si>
  <si>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</si>
  <si>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</si>
  <si>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</si>
  <si>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</si>
  <si>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</si>
  <si>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</si>
  <si>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</si>
  <si>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</si>
  <si>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</si>
  <si>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</si>
  <si>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</si>
  <si>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</si>
  <si>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</si>
  <si>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</si>
  <si>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</si>
  <si>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</si>
  <si>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</si>
  <si>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</si>
  <si>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</si>
  <si>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</si>
  <si>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</si>
  <si>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</si>
  <si>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</si>
  <si>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</si>
  <si>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</si>
  <si>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</si>
  <si>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</si>
  <si>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</si>
  <si>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</si>
  <si>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</si>
  <si>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</si>
  <si>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</si>
  <si>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</si>
  <si>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</si>
  <si>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</si>
  <si>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</si>
  <si>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</si>
  <si>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</si>
  <si>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</si>
  <si>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</si>
  <si>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</si>
  <si>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</si>
  <si>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</si>
  <si>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</si>
  <si>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</si>
  <si>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</si>
  <si>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</si>
  <si>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</si>
  <si>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</si>
  <si>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</si>
  <si>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</si>
  <si>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</si>
  <si>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</si>
  <si>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</si>
  <si>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</si>
  <si>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</si>
  <si>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</si>
  <si>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</si>
  <si>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</si>
  <si>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</si>
  <si>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</si>
  <si>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</si>
  <si>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</si>
  <si>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</si>
  <si>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</si>
  <si>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</si>
  <si>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</si>
  <si>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</si>
  <si>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</si>
  <si>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</si>
  <si>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</si>
  <si>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</si>
  <si>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</si>
  <si>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</si>
  <si>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</si>
  <si>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</si>
  <si>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</si>
  <si>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</si>
  <si>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</si>
  <si>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</si>
  <si>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</si>
  <si>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</si>
  <si>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</si>
  <si>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</si>
  <si>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</si>
  <si>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</si>
  <si>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</si>
  <si>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</si>
  <si>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</si>
  <si>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</si>
  <si>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</si>
  <si>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</si>
  <si>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</si>
  <si>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</si>
  <si>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</si>
  <si>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</si>
  <si>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</si>
  <si>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</si>
  <si>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</si>
  <si>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</si>
  <si>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</si>
  <si>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</si>
  <si>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</si>
  <si>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</si>
  <si>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</si>
  <si>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</si>
  <si>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</si>
  <si>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</si>
  <si>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</si>
  <si>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</si>
  <si>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</si>
  <si>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</si>
  <si>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</si>
  <si>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</si>
  <si>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</si>
  <si>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</si>
  <si>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</si>
  <si>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</si>
  <si>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</si>
  <si>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</si>
  <si>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</si>
  <si>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</si>
  <si>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</si>
  <si>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</si>
  <si>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</si>
  <si>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</si>
  <si>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</si>
  <si>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</si>
  <si>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</si>
  <si>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</si>
  <si>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</si>
  <si>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</si>
  <si>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</si>
  <si>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</si>
  <si>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</si>
  <si>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</si>
  <si>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</si>
  <si>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</si>
  <si>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</si>
  <si>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</si>
  <si>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</si>
  <si>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</si>
  <si>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</si>
  <si>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</si>
  <si>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</si>
  <si>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</si>
  <si>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</si>
  <si>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</si>
  <si>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</si>
  <si>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</si>
  <si>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</si>
  <si>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</si>
  <si>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</si>
  <si>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</si>
  <si>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</si>
  <si>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</si>
  <si>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</si>
  <si>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</si>
  <si>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</si>
  <si>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</si>
  <si>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</si>
  <si>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</si>
  <si>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</si>
  <si>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</si>
  <si>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</si>
  <si>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</si>
  <si>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</si>
  <si>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</si>
  <si>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</si>
  <si>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</si>
  <si>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</si>
  <si>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</si>
  <si>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</si>
  <si>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</si>
  <si>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</si>
  <si>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</si>
  <si>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</si>
  <si>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</si>
  <si>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</si>
  <si>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</si>
  <si>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</si>
  <si>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</si>
  <si>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</si>
  <si>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</si>
  <si>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</si>
  <si>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</si>
  <si>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</si>
  <si>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</si>
  <si>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</si>
  <si>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</si>
  <si>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</si>
  <si>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</si>
  <si>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</si>
  <si>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</si>
  <si>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</si>
  <si>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</si>
  <si>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</si>
  <si>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</si>
  <si>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</si>
  <si>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</si>
  <si>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</si>
  <si>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</si>
  <si>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</si>
  <si>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</si>
  <si>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</si>
  <si>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</si>
  <si>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</si>
  <si>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</si>
  <si>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</si>
  <si>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</si>
  <si>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</si>
  <si>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</si>
  <si>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</si>
  <si>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</si>
  <si>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</si>
  <si>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</si>
  <si>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</si>
  <si>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</si>
  <si>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</si>
  <si>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</si>
  <si>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</si>
  <si>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</si>
  <si>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</si>
  <si>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</si>
  <si>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</si>
  <si>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</si>
  <si>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</si>
  <si>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</si>
  <si>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</si>
  <si>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</si>
  <si>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</si>
  <si>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</si>
  <si>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</si>
  <si>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</si>
  <si>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</si>
  <si>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</si>
  <si>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</si>
  <si>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</si>
  <si>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</si>
  <si>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</si>
  <si>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</si>
  <si>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</si>
  <si>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</si>
  <si>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</si>
  <si>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</si>
  <si>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</si>
  <si>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</si>
  <si>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</si>
  <si>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</si>
  <si>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</si>
  <si>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</si>
  <si>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</si>
  <si>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</si>
  <si>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</si>
  <si>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</si>
  <si>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</si>
  <si>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</si>
  <si>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</si>
  <si>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</si>
  <si>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</si>
  <si>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</si>
  <si>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</si>
  <si>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</si>
  <si>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</si>
  <si>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</si>
  <si>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</si>
  <si>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</si>
  <si>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</si>
  <si>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</si>
  <si>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</si>
  <si>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</si>
  <si>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</si>
  <si>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</si>
  <si>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</si>
  <si>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</si>
  <si>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</si>
  <si>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</si>
  <si>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</si>
  <si>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</si>
  <si>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</si>
  <si>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</si>
  <si>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</si>
  <si>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</si>
  <si>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</si>
  <si>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</si>
  <si>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</si>
  <si>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</si>
  <si>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</si>
  <si>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</si>
  <si>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</si>
  <si>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</si>
  <si>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</si>
  <si>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</si>
  <si>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</si>
  <si>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</si>
  <si>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</si>
  <si>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</si>
  <si>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</si>
  <si>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</si>
  <si>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</si>
  <si>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</si>
  <si>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</si>
  <si>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</si>
  <si>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</si>
  <si>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</si>
  <si>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</si>
  <si>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</si>
  <si>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</si>
  <si>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</si>
  <si>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</si>
  <si>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</si>
  <si>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</si>
  <si>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</si>
  <si>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</si>
  <si>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</si>
  <si>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</si>
  <si>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</si>
  <si>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</si>
  <si>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</si>
  <si>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</si>
  <si>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</si>
  <si>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</si>
  <si>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</si>
  <si>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</si>
  <si>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</si>
  <si>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</si>
  <si>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</si>
  <si>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</si>
  <si>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</si>
  <si>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</si>
  <si>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</si>
  <si>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</si>
  <si>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</si>
  <si>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</si>
  <si>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</si>
  <si>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</si>
  <si>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</si>
  <si>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</si>
  <si>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</si>
  <si>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</si>
  <si>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</si>
  <si>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</si>
  <si>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</si>
  <si>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</si>
  <si>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</si>
  <si>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</si>
  <si>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</si>
  <si>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</si>
  <si>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</si>
  <si>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</si>
  <si>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</si>
  <si>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</si>
  <si>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</si>
  <si>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</si>
  <si>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</si>
  <si>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</si>
  <si>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</si>
  <si>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</si>
  <si>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</si>
  <si>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</si>
  <si>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</si>
  <si>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</si>
  <si>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</si>
  <si>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</si>
  <si>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</si>
  <si>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</si>
  <si>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</si>
  <si>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</si>
  <si>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</si>
  <si>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</si>
  <si>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</si>
  <si>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</si>
  <si>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</si>
  <si>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</si>
  <si>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</si>
  <si>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</si>
  <si>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</si>
  <si>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</si>
  <si>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</si>
  <si>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</si>
  <si>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</si>
  <si>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</si>
  <si>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</si>
  <si>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</si>
  <si>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</si>
  <si>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</si>
  <si>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</si>
  <si>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</si>
  <si>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</si>
  <si>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</si>
  <si>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</si>
  <si>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</si>
  <si>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</si>
  <si>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</si>
  <si>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</si>
  <si>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</si>
  <si>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</si>
  <si>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</si>
  <si>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</si>
  <si>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</si>
  <si>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</si>
  <si>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</si>
  <si>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</si>
  <si>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</si>
  <si>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</si>
  <si>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</si>
  <si>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</si>
  <si>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</si>
  <si>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</si>
  <si>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</si>
  <si>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</si>
  <si>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</si>
  <si>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</si>
  <si>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</si>
  <si>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</si>
  <si>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</si>
  <si>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</si>
  <si>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</si>
  <si>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</si>
  <si>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</si>
  <si>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</si>
  <si>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</si>
  <si>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</si>
  <si>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</si>
  <si>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</si>
  <si>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</si>
  <si>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</si>
  <si>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</si>
  <si>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</si>
  <si>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</si>
  <si>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</si>
  <si>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</si>
  <si>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</si>
  <si>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</si>
  <si>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</si>
  <si>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</si>
  <si>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</si>
  <si>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</si>
  <si>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</si>
  <si>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</si>
  <si>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</si>
  <si>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</si>
  <si>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</si>
  <si>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</si>
  <si>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</si>
  <si>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</si>
  <si>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</si>
  <si>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</si>
  <si>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</si>
  <si>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</si>
  <si>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</si>
  <si>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</si>
  <si>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</si>
  <si>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</si>
  <si>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</si>
  <si>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</si>
  <si>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</si>
  <si>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</si>
  <si>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</si>
  <si>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</si>
  <si>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</si>
  <si>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</si>
  <si>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</si>
  <si>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</si>
  <si>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</si>
  <si>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</si>
  <si>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</si>
  <si>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</si>
  <si>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</si>
  <si>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</si>
  <si>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</si>
  <si>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</si>
  <si>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</si>
  <si>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</si>
  <si>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</si>
  <si>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</si>
  <si>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</si>
  <si>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</si>
  <si>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</si>
  <si>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</si>
  <si>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</si>
  <si>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</si>
  <si>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</si>
  <si>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</si>
  <si>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</si>
  <si>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</si>
  <si>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</si>
  <si>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</si>
  <si>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</si>
  <si>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</si>
  <si>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</si>
  <si>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</si>
  <si>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</si>
  <si>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</si>
  <si>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</si>
  <si>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</si>
  <si>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</si>
  <si>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</si>
  <si>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</si>
  <si>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</si>
  <si>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</si>
  <si>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</si>
  <si>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</si>
  <si>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</si>
  <si>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</si>
  <si>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</si>
  <si>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</si>
  <si>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</si>
  <si>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</si>
  <si>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</si>
  <si>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</si>
  <si>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</si>
  <si>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</si>
  <si>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</si>
  <si>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</si>
  <si>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</si>
  <si>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</si>
  <si>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</si>
  <si>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</si>
  <si>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</si>
  <si>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</si>
  <si>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</si>
  <si>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</si>
  <si>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</si>
  <si>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</si>
  <si>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</si>
  <si>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</si>
  <si>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</si>
  <si>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</si>
  <si>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</si>
  <si>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</si>
  <si>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</si>
  <si>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</si>
  <si>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</si>
  <si>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</si>
  <si>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</si>
  <si>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</si>
  <si>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</si>
  <si>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</si>
  <si>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</si>
  <si>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</si>
  <si>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</si>
  <si>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</si>
  <si>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</si>
  <si>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</si>
  <si>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</si>
  <si>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</si>
  <si>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</si>
  <si>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</si>
  <si>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</si>
  <si>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</si>
  <si>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</si>
  <si>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</si>
  <si>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</si>
  <si>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</si>
  <si>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</si>
  <si>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</si>
  <si>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</si>
  <si>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</si>
  <si>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</si>
  <si>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</si>
  <si>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</si>
  <si>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</si>
  <si>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</si>
  <si>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</si>
  <si>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</si>
  <si>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</si>
  <si>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</si>
  <si>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</si>
  <si>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</si>
  <si>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</si>
  <si>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</si>
  <si>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</si>
  <si>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</si>
  <si>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</si>
  <si>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</si>
  <si>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</si>
  <si>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</si>
  <si>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</si>
  <si>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</si>
  <si>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</si>
  <si>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</si>
  <si>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</si>
  <si>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</si>
  <si>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</si>
  <si>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</si>
  <si>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</si>
  <si>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</si>
  <si>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</si>
  <si>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</si>
  <si>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</si>
  <si>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</si>
  <si>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</si>
  <si>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</si>
  <si>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</si>
  <si>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</si>
  <si>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</si>
  <si>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</si>
  <si>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</si>
  <si>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</si>
  <si>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</si>
  <si>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</si>
  <si>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</si>
  <si>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</si>
  <si>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</si>
  <si>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</si>
  <si>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</si>
  <si>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</si>
  <si>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</si>
  <si>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</si>
  <si>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</si>
  <si>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</si>
  <si>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</si>
  <si>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</si>
  <si>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</si>
  <si>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</si>
  <si>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</si>
  <si>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</si>
  <si>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</si>
  <si>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</si>
  <si>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</si>
  <si>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</si>
  <si>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</si>
  <si>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</si>
  <si>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</si>
  <si>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</si>
  <si>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</si>
  <si>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</si>
  <si>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</si>
  <si>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</si>
  <si>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</si>
  <si>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</si>
  <si>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</si>
  <si>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</si>
  <si>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</si>
  <si>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</si>
  <si>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</si>
  <si>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</si>
  <si>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</si>
  <si>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</si>
  <si>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</si>
  <si>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</si>
  <si>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</si>
  <si>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</si>
  <si>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</si>
  <si>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</si>
  <si>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</si>
  <si>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</si>
  <si>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</si>
  <si>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</si>
  <si>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</si>
  <si>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</si>
  <si>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</si>
  <si>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</si>
  <si>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</si>
  <si>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</si>
  <si>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</si>
  <si>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</si>
  <si>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</si>
  <si>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</si>
  <si>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</si>
  <si>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</si>
  <si>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</si>
  <si>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</si>
  <si>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</si>
  <si>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</si>
  <si>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</si>
  <si>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</si>
  <si>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</si>
  <si>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</si>
  <si>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</si>
  <si>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</si>
  <si>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</si>
  <si>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</si>
  <si>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</si>
  <si>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</si>
  <si>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</si>
  <si>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</si>
  <si>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</si>
  <si>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</si>
  <si>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</si>
  <si>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</si>
  <si>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</si>
  <si>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</si>
  <si>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</si>
  <si>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</si>
  <si>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</si>
  <si>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</si>
  <si>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</si>
  <si>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</si>
  <si>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</si>
  <si>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</si>
  <si>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</si>
  <si>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</si>
  <si>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</si>
  <si>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</si>
  <si>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</si>
  <si>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</si>
  <si>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</si>
  <si>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</si>
  <si>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</si>
  <si>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</si>
  <si>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</si>
  <si>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</si>
  <si>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</si>
  <si>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</si>
  <si>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</si>
  <si>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</si>
  <si>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</si>
  <si>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</si>
  <si>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</si>
  <si>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</si>
  <si>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</si>
  <si>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</si>
  <si>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</si>
  <si>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</si>
  <si>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</si>
  <si>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</si>
  <si>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</si>
  <si>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</si>
  <si>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</si>
  <si>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</si>
  <si>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</si>
  <si>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</si>
  <si>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</si>
  <si>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</si>
  <si>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</si>
  <si>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</si>
  <si>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</si>
  <si>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</si>
  <si>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</si>
  <si>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</si>
  <si>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</si>
  <si>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</si>
  <si>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</si>
  <si>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</si>
  <si>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</si>
  <si>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</si>
  <si>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</si>
  <si>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</si>
  <si>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</si>
  <si>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</si>
  <si>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</si>
  <si>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</si>
  <si>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</si>
  <si>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</si>
  <si>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</si>
  <si>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</si>
  <si>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</si>
  <si>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</si>
  <si>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</si>
  <si>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</si>
  <si>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</si>
  <si>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</si>
  <si>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</si>
  <si>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</si>
  <si>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</si>
  <si>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</si>
  <si>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</si>
  <si>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</si>
  <si>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</si>
  <si>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</si>
  <si>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</si>
  <si>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</si>
  <si>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</si>
  <si>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</si>
  <si>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</si>
  <si>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</si>
  <si>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</si>
  <si>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</si>
  <si>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</si>
  <si>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</si>
  <si>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</si>
  <si>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</si>
  <si>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</si>
  <si>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</si>
  <si>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</si>
  <si>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</si>
  <si>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</si>
  <si>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</si>
  <si>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</si>
  <si>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</si>
  <si>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</si>
  <si>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</si>
  <si>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</si>
  <si>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</si>
  <si>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</si>
  <si>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</si>
  <si>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</si>
  <si>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</si>
  <si>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</si>
  <si>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</si>
  <si>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</si>
  <si>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</si>
  <si>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</si>
  <si>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</si>
  <si>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</si>
  <si>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</si>
  <si>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</si>
  <si>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</si>
  <si>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</si>
  <si>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</si>
  <si>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</si>
  <si>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</si>
  <si>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</si>
  <si>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</si>
  <si>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</si>
  <si>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</si>
  <si>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</si>
  <si>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</si>
  <si>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</si>
  <si>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</si>
  <si>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</si>
  <si>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</si>
  <si>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</si>
  <si>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</si>
  <si>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</si>
  <si>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</si>
  <si>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</si>
  <si>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</si>
  <si>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</si>
  <si>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</si>
  <si>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</si>
  <si>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</si>
  <si>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</si>
  <si>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</si>
  <si>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</si>
  <si>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</si>
  <si>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</si>
  <si>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</si>
  <si>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</si>
  <si>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</si>
  <si>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</si>
  <si>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</si>
  <si>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</si>
  <si>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</si>
  <si>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</si>
  <si>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</si>
  <si>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</si>
  <si>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</si>
  <si>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</si>
  <si>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</si>
  <si>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</si>
  <si>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</si>
  <si>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</si>
  <si>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</si>
  <si>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</si>
  <si>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</si>
  <si>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</si>
  <si>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</si>
  <si>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</si>
  <si>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</si>
  <si>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</si>
  <si>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</si>
  <si>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</si>
  <si>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</si>
  <si>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</si>
  <si>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</si>
  <si>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</si>
  <si>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</si>
  <si>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</si>
  <si>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</si>
  <si>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</si>
  <si>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</si>
  <si>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</si>
  <si>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</si>
  <si>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</si>
  <si>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</si>
  <si>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</si>
  <si>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</si>
  <si>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</si>
  <si>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</si>
  <si>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</si>
  <si>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</si>
  <si>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</si>
  <si>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</si>
  <si>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</si>
  <si>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</si>
  <si>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</si>
  <si>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</si>
  <si>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</si>
  <si>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</si>
  <si>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</si>
  <si>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</si>
  <si>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</si>
  <si>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</si>
  <si>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</si>
  <si>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</si>
  <si>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</si>
  <si>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</si>
  <si>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</si>
  <si>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</si>
  <si>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</si>
  <si>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</si>
  <si>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</si>
  <si>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</si>
  <si>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</si>
  <si>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</si>
  <si>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</si>
  <si>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</si>
  <si>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</si>
  <si>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</si>
  <si>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</si>
  <si>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</si>
  <si>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</si>
  <si>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</si>
  <si>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</si>
  <si>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</si>
  <si>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</si>
  <si>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</si>
  <si>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</si>
  <si>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</si>
  <si>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</si>
  <si>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</si>
  <si>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</si>
  <si>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</si>
  <si>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</si>
  <si>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</si>
  <si>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</si>
  <si>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</si>
  <si>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</si>
  <si>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</si>
  <si>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</si>
  <si>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</si>
  <si>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</si>
  <si>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</si>
  <si>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</si>
  <si>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</si>
  <si>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</si>
  <si>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</si>
  <si>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</si>
  <si>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</si>
  <si>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</si>
  <si>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</si>
  <si>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</si>
  <si>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</si>
  <si>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</si>
  <si>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</si>
  <si>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</si>
  <si>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</si>
  <si>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</si>
  <si>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</si>
  <si>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</si>
  <si>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</si>
  <si>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</si>
  <si>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</si>
  <si>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</si>
  <si>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</si>
  <si>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</si>
  <si>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</si>
  <si>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</si>
  <si>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</si>
  <si>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</si>
  <si>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</si>
  <si>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</si>
  <si>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</si>
  <si>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</si>
  <si>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</si>
  <si>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</si>
  <si>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</si>
  <si>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</si>
  <si>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</si>
  <si>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</si>
  <si>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</si>
  <si>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</si>
  <si>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</si>
  <si>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</si>
  <si>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</si>
  <si>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</si>
  <si>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</si>
  <si>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</si>
  <si>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</si>
  <si>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</si>
  <si>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</si>
  <si>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</si>
  <si>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</si>
  <si>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</si>
  <si>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</si>
  <si>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</si>
  <si>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</si>
  <si>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</si>
  <si>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</si>
  <si>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</si>
  <si>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</si>
  <si>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</si>
  <si>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</si>
  <si>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</si>
  <si>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</si>
  <si>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</si>
  <si>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</si>
  <si>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</si>
  <si>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</si>
  <si>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</si>
  <si>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</si>
  <si>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</si>
  <si>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</si>
  <si>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</si>
  <si>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</si>
  <si>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</si>
  <si>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</si>
  <si>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</si>
  <si>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</si>
  <si>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</si>
  <si>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</si>
  <si>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</si>
  <si>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</si>
  <si>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</si>
  <si>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</si>
  <si>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</si>
  <si>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</si>
  <si>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</si>
  <si>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</si>
  <si>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</si>
  <si>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</si>
  <si>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</si>
  <si>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</si>
  <si>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</si>
  <si>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</si>
  <si>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</si>
  <si>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</si>
  <si>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</si>
  <si>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</si>
  <si>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</si>
  <si>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</si>
  <si>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</si>
  <si>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</si>
  <si>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</si>
  <si>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</si>
  <si>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</si>
  <si>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</si>
  <si>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</si>
  <si>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</si>
  <si>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</si>
  <si>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</si>
  <si>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</si>
  <si>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</si>
  <si>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</si>
  <si>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</si>
  <si>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</si>
  <si>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</si>
  <si>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</si>
  <si>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</si>
  <si>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</si>
  <si>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</si>
  <si>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</si>
  <si>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</si>
  <si>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</si>
  <si>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</si>
  <si>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</si>
  <si>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</si>
  <si>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</si>
  <si>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</si>
  <si>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</si>
  <si>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</si>
  <si>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</si>
  <si>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</si>
  <si>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</si>
  <si>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</si>
  <si>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</si>
  <si>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</si>
  <si>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</si>
  <si>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</si>
  <si>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</si>
  <si>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</si>
  <si>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</si>
  <si>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</si>
  <si>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</si>
  <si>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</si>
  <si>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</si>
  <si>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</si>
  <si>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</si>
  <si>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</si>
  <si>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</si>
  <si>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</si>
  <si>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</si>
  <si>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</si>
  <si>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</si>
  <si>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</si>
  <si>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</si>
  <si>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</si>
  <si>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</si>
  <si>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</si>
  <si>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</si>
  <si>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</si>
  <si>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</si>
  <si>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</si>
  <si>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</si>
  <si>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</si>
  <si>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</si>
  <si>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</si>
  <si>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</si>
  <si>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</si>
  <si>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</si>
  <si>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</si>
  <si>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</si>
  <si>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</si>
  <si>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</si>
  <si>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</si>
  <si>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</si>
  <si>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</si>
  <si>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</si>
  <si>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</si>
  <si>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</si>
  <si>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</si>
  <si>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</si>
  <si>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</si>
  <si>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</si>
  <si>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</si>
  <si>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</si>
  <si>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</si>
  <si>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</si>
  <si>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</si>
  <si>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</si>
  <si>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</si>
  <si>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</si>
  <si>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</si>
  <si>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</si>
  <si>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</si>
  <si>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</si>
  <si>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</si>
  <si>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</si>
  <si>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</si>
  <si>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</si>
  <si>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</si>
  <si>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</si>
  <si>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</si>
  <si>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</si>
  <si>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</si>
  <si>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</si>
  <si>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</si>
  <si>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</si>
  <si>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</si>
  <si>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</si>
  <si>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</si>
  <si>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</si>
  <si>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</si>
  <si>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</si>
  <si>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</si>
  <si>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</si>
  <si>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</si>
  <si>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</si>
  <si>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</si>
  <si>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</si>
  <si>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</si>
  <si>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</si>
  <si>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</si>
  <si>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</si>
  <si>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</si>
  <si>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</si>
  <si>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</si>
  <si>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</si>
  <si>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</si>
  <si>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</si>
  <si>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</si>
  <si>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</si>
  <si>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</si>
  <si>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</si>
  <si>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</si>
  <si>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</si>
  <si>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</si>
  <si>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</si>
  <si>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</si>
  <si>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</si>
  <si>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</si>
  <si>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</si>
  <si>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</si>
  <si>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</si>
  <si>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</si>
  <si>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</si>
  <si>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</si>
  <si>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</si>
  <si>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</si>
  <si>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</si>
  <si>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</si>
  <si>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</si>
  <si>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</si>
  <si>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</si>
  <si>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</si>
  <si>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</si>
  <si>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</si>
  <si>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</si>
  <si>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</si>
  <si>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</si>
  <si>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</si>
  <si>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</si>
  <si>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</si>
  <si>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</si>
  <si>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</si>
  <si>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</si>
  <si>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</si>
  <si>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</si>
  <si>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</si>
  <si>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</si>
  <si>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</si>
  <si>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</si>
  <si>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</si>
  <si>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</si>
  <si>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</si>
  <si>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</si>
  <si>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</si>
  <si>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</si>
  <si>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</si>
  <si>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</si>
  <si>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</si>
  <si>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</si>
  <si>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</si>
  <si>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</si>
  <si>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</si>
  <si>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</si>
  <si>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</si>
  <si>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</si>
  <si>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</si>
  <si>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</si>
  <si>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</si>
  <si>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</si>
  <si>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</si>
  <si>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</si>
  <si>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</si>
  <si>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</si>
  <si>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</si>
  <si>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</si>
  <si>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</si>
  <si>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</si>
  <si>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</si>
  <si>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</si>
  <si>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</si>
  <si>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</si>
  <si>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</si>
  <si>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</si>
  <si>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</si>
  <si>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</si>
  <si>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</si>
  <si>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</si>
  <si>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</si>
  <si>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</si>
  <si>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</si>
  <si>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</si>
  <si>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</si>
  <si>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</si>
  <si>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</si>
  <si>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</si>
  <si>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</si>
  <si>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</si>
  <si>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</si>
  <si>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</si>
  <si>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</si>
  <si>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</si>
  <si>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</si>
  <si>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</si>
  <si>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</si>
  <si>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</si>
  <si>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</si>
  <si>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</si>
  <si>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</si>
  <si>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</si>
  <si>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</si>
  <si>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</si>
  <si>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</si>
  <si>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</si>
  <si>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</si>
  <si>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</si>
  <si>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</si>
  <si>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</si>
  <si>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</si>
  <si>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</si>
  <si>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</si>
  <si>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</si>
  <si>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</si>
  <si>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</si>
  <si>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</si>
  <si>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</si>
  <si>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</si>
  <si>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</si>
  <si>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</si>
  <si>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</si>
  <si>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</si>
  <si>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</si>
  <si>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</si>
  <si>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</si>
  <si>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</si>
  <si>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</si>
  <si>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</si>
  <si>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</si>
  <si>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</si>
  <si>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</si>
  <si>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</si>
  <si>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</si>
  <si>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</si>
  <si>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</si>
  <si>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</si>
  <si>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</si>
  <si>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</si>
  <si>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</si>
  <si>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</si>
  <si>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</si>
  <si>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</si>
  <si>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</si>
  <si>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</si>
  <si>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</si>
  <si>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</si>
  <si>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</si>
  <si>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</si>
  <si>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</si>
  <si>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</si>
  <si>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</si>
  <si>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</si>
  <si>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</si>
  <si>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</si>
  <si>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</si>
  <si>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</si>
  <si>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</si>
  <si>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</si>
  <si>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</si>
  <si>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</si>
  <si>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</si>
  <si>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</si>
  <si>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</si>
  <si>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</si>
  <si>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</si>
  <si>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</si>
  <si>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</si>
  <si>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</si>
  <si>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</si>
  <si>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</si>
  <si>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</si>
  <si>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</si>
  <si>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</si>
  <si>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</si>
  <si>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</si>
  <si>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</si>
  <si>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</si>
  <si>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</si>
  <si>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</si>
  <si>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</si>
  <si>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</si>
  <si>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</si>
  <si>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</si>
  <si>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</si>
  <si>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</si>
  <si>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</si>
  <si>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</si>
  <si>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</si>
  <si>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</si>
  <si>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</si>
  <si>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</si>
  <si>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</si>
  <si>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</si>
  <si>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</si>
  <si>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</si>
  <si>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</si>
  <si>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</si>
  <si>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</si>
  <si>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</si>
  <si>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</si>
  <si>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</si>
  <si>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</si>
  <si>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</si>
  <si>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</si>
  <si>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</si>
  <si>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</si>
  <si>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</si>
  <si>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</si>
  <si>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</si>
  <si>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</si>
  <si>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</si>
  <si>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</si>
  <si>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</si>
  <si>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</si>
  <si>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</si>
  <si>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</si>
  <si>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</si>
  <si>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</si>
  <si>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</si>
  <si>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</si>
  <si>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</si>
  <si>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</si>
  <si>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</si>
  <si>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</si>
  <si>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</si>
  <si>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</si>
  <si>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</si>
  <si>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</si>
  <si>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</si>
  <si>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</si>
  <si>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</si>
  <si>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</si>
  <si>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</si>
  <si>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</si>
  <si>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</si>
  <si>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</si>
  <si>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</si>
  <si>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</si>
  <si>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</si>
  <si>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</si>
  <si>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</si>
  <si>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</si>
  <si>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</si>
  <si>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</si>
  <si>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</si>
  <si>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</si>
  <si>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</si>
  <si>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</si>
  <si>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</si>
  <si>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</si>
  <si>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</si>
  <si>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</si>
  <si>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</si>
  <si>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</si>
  <si>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</si>
  <si>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</si>
  <si>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</si>
  <si>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</si>
  <si>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</si>
  <si>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</si>
  <si>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</si>
  <si>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</si>
  <si>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</si>
  <si>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</si>
  <si>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</si>
  <si>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</si>
  <si>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</si>
  <si>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</si>
  <si>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</si>
  <si>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</si>
  <si>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</si>
  <si>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</si>
  <si>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</si>
  <si>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</si>
  <si>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</si>
  <si>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</si>
  <si>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</si>
  <si>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</si>
  <si>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</si>
  <si>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</si>
  <si>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</si>
  <si>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</si>
  <si>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</si>
  <si>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</si>
  <si>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</si>
  <si>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</si>
  <si>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</si>
  <si>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</si>
  <si>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</si>
  <si>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</si>
  <si>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</si>
  <si>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</si>
  <si>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</si>
  <si>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</si>
  <si>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</si>
  <si>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</si>
  <si>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</si>
  <si>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</si>
  <si>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</si>
  <si>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</si>
  <si>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</si>
  <si>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</si>
  <si>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</si>
  <si>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</si>
  <si>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</si>
  <si>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</si>
  <si>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</si>
  <si>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</si>
  <si>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</si>
  <si>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</si>
  <si>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</si>
  <si>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</si>
  <si>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</si>
  <si>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</si>
  <si>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</si>
  <si>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</si>
  <si>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</si>
  <si>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</si>
  <si>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</si>
  <si>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</si>
  <si>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</si>
  <si>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</si>
  <si>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</si>
  <si>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</si>
  <si>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</si>
  <si>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</si>
  <si>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</si>
  <si>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</si>
  <si>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</si>
  <si>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</si>
  <si>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</si>
  <si>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</si>
  <si>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</si>
  <si>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</si>
  <si>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</si>
  <si>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</si>
  <si>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</si>
  <si>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</si>
  <si>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</si>
  <si>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</si>
  <si>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</si>
  <si>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</si>
  <si>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</si>
  <si>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</si>
  <si>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</si>
  <si>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</si>
  <si>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</si>
  <si>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</si>
  <si>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</si>
  <si>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</si>
  <si>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</si>
  <si>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</si>
  <si>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</si>
  <si>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</si>
  <si>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</si>
  <si>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</si>
  <si>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</si>
  <si>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</si>
  <si>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</si>
  <si>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</si>
  <si>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</si>
  <si>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</si>
  <si>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</si>
  <si>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</si>
  <si>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</si>
  <si>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</si>
  <si>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</si>
  <si>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</si>
  <si>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</si>
  <si>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</si>
  <si>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</si>
  <si>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</si>
  <si>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</si>
  <si>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</si>
  <si>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</si>
  <si>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</si>
  <si>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</si>
  <si>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</si>
  <si>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</si>
  <si>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</si>
  <si>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</si>
  <si>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</si>
  <si>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</si>
  <si>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</si>
  <si>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</si>
  <si>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</si>
  <si>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</si>
  <si>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</si>
  <si>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</si>
  <si>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</si>
  <si>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</si>
  <si>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</si>
  <si>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</si>
  <si>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</si>
  <si>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</si>
  <si>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</si>
  <si>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</si>
  <si>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</si>
  <si>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</si>
  <si>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</si>
  <si>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</si>
  <si>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</si>
  <si>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</si>
  <si>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</si>
  <si>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</si>
  <si>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</si>
  <si>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</si>
  <si>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</si>
  <si>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</si>
  <si>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</si>
  <si>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</si>
  <si>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</si>
  <si>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</si>
  <si>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</si>
  <si>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</si>
  <si>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</si>
  <si>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</si>
  <si>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</si>
  <si>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</si>
  <si>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</si>
  <si>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</si>
  <si>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</si>
  <si>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</si>
  <si>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</si>
  <si>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</si>
  <si>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</si>
  <si>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</si>
  <si>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</si>
  <si>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</si>
  <si>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</si>
  <si>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</si>
  <si>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</si>
  <si>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</si>
  <si>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</si>
  <si>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</si>
  <si>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</si>
  <si>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</si>
  <si>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</si>
  <si>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</si>
  <si>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</si>
  <si>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</si>
  <si>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</si>
  <si>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</si>
  <si>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</si>
  <si>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</si>
  <si>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</si>
  <si>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</si>
  <si>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</si>
  <si>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</si>
  <si>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</si>
  <si>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</si>
  <si>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</si>
  <si>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</si>
  <si>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</si>
  <si>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</si>
  <si>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</si>
  <si>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</si>
  <si>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</si>
  <si>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</si>
  <si>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</si>
  <si>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</si>
  <si>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</si>
  <si>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</si>
  <si>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</si>
  <si>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</si>
  <si>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</si>
  <si>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</si>
  <si>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</si>
  <si>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</si>
  <si>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</si>
  <si>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</si>
  <si>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</si>
  <si>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</si>
  <si>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</si>
  <si>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</si>
  <si>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</si>
  <si>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</si>
  <si>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</si>
  <si>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</si>
  <si>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</si>
  <si>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</si>
  <si>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</si>
  <si>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</si>
  <si>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</si>
  <si>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</si>
  <si>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</si>
  <si>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</si>
  <si>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</si>
  <si>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</si>
  <si>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</si>
  <si>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</si>
  <si>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</si>
  <si>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</si>
  <si>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</si>
  <si>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</si>
  <si>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</si>
  <si>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</si>
  <si>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</si>
  <si>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</si>
  <si>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</si>
  <si>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</si>
  <si>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</si>
  <si>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</si>
  <si>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</si>
  <si>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</si>
  <si>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</si>
  <si>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</si>
  <si>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</si>
  <si>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</si>
  <si>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</si>
  <si>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</si>
  <si>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</si>
  <si>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</si>
  <si>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</si>
  <si>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</si>
  <si>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</si>
  <si>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</si>
  <si>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</si>
  <si>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</si>
  <si>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</si>
  <si>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</si>
  <si>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</si>
  <si>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</si>
  <si>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</si>
  <si>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</si>
  <si>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</si>
  <si>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</si>
  <si>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</si>
  <si>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</si>
  <si>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</si>
  <si>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</si>
  <si>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</si>
  <si>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</si>
  <si>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</si>
  <si>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</si>
  <si>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</si>
  <si>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</si>
  <si>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</si>
  <si>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</si>
  <si>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</si>
  <si>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</si>
  <si>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</si>
  <si>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</si>
  <si>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</si>
  <si>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</si>
  <si>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</si>
  <si>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</si>
  <si>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</si>
  <si>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</si>
  <si>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</si>
  <si>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</si>
  <si>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</si>
  <si>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</si>
  <si>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</si>
  <si>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</si>
  <si>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</si>
  <si>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</si>
  <si>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</si>
  <si>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</si>
  <si>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</si>
  <si>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</si>
  <si>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</si>
  <si>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</si>
  <si>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</si>
  <si>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</si>
  <si>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</si>
  <si>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</si>
  <si>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</si>
  <si>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</si>
  <si>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</si>
  <si>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</si>
  <si>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</si>
  <si>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</si>
  <si>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</si>
  <si>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</si>
  <si>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</si>
  <si>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</si>
  <si>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</si>
  <si>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</si>
  <si>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</si>
  <si>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</si>
  <si>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</si>
  <si>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</si>
  <si>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</si>
  <si>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</si>
  <si>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</si>
  <si>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</si>
  <si>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</si>
  <si>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</si>
  <si>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</si>
  <si>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</si>
  <si>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</si>
  <si>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</si>
  <si>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</si>
  <si>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</si>
  <si>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</si>
  <si>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</si>
  <si>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</si>
  <si>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</si>
  <si>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</si>
  <si>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</si>
  <si>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</si>
  <si>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</si>
  <si>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</si>
  <si>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</si>
  <si>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</si>
  <si>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</si>
  <si>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</si>
  <si>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</si>
  <si>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</si>
  <si>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</si>
  <si>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</si>
  <si>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</si>
  <si>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</si>
  <si>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</si>
  <si>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</si>
  <si>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</si>
  <si>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</si>
  <si>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</si>
  <si>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</si>
  <si>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</si>
  <si>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</si>
  <si>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</si>
  <si>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</si>
  <si>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</si>
  <si>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</si>
  <si>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</si>
  <si>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</si>
  <si>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</si>
  <si>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</si>
  <si>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</si>
  <si>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</si>
  <si>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</si>
  <si>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</si>
  <si>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</si>
  <si>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</si>
  <si>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</si>
  <si>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</si>
  <si>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</si>
  <si>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</si>
  <si>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</si>
  <si>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</si>
  <si>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</si>
  <si>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</si>
  <si>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</si>
  <si>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</si>
  <si>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</si>
  <si>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</si>
  <si>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</si>
  <si>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</si>
  <si>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</si>
  <si>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</si>
  <si>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</si>
  <si>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</si>
  <si>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</si>
  <si>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</si>
  <si>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</si>
  <si>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</si>
  <si>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</si>
  <si>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</si>
  <si>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</si>
  <si>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</si>
  <si>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</si>
  <si>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</si>
  <si>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</si>
  <si>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</si>
  <si>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</si>
  <si>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</si>
  <si>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</si>
  <si>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</si>
  <si>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</si>
  <si>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</si>
  <si>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</si>
  <si>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</si>
  <si>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</si>
  <si>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</si>
  <si>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</si>
  <si>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</si>
  <si>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</si>
  <si>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</si>
  <si>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</si>
  <si>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</si>
  <si>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</si>
  <si>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</si>
  <si>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</si>
  <si>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</si>
  <si>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</si>
  <si>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</si>
  <si>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</si>
  <si>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</si>
  <si>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</si>
  <si>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</si>
  <si>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</si>
  <si>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</si>
  <si>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</si>
  <si>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</si>
  <si>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</si>
  <si>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</si>
  <si>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</si>
  <si>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</si>
  <si>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</si>
  <si>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</si>
  <si>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</si>
  <si>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</si>
  <si>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</si>
  <si>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</si>
  <si>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</si>
  <si>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</si>
  <si>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</si>
  <si>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</si>
  <si>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</si>
  <si>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</si>
  <si>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</si>
  <si>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</si>
  <si>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</si>
  <si>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</si>
  <si>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</si>
  <si>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</si>
  <si>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</si>
  <si>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</si>
  <si>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</si>
  <si>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</si>
  <si>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</si>
  <si>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</si>
  <si>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</si>
  <si>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</si>
  <si>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</si>
  <si>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</si>
  <si>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</si>
  <si>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</si>
  <si>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</si>
  <si>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</si>
  <si>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</si>
  <si>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</si>
  <si>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</si>
  <si>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</si>
  <si>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</si>
  <si>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</si>
  <si>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</si>
  <si>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</si>
  <si>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</si>
  <si>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</si>
  <si>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</si>
  <si>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</si>
  <si>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</si>
  <si>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</si>
  <si>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</si>
  <si>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</si>
  <si>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</si>
  <si>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</si>
  <si>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</si>
  <si>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</si>
  <si>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</si>
  <si>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</si>
  <si>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</si>
  <si>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</si>
  <si>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</si>
  <si>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</si>
  <si>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</si>
  <si>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</si>
  <si>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</si>
  <si>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</si>
  <si>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</si>
  <si>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</si>
  <si>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</si>
  <si>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</si>
  <si>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</si>
  <si>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</si>
  <si>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</si>
  <si>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</si>
  <si>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</si>
  <si>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</si>
  <si>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</si>
  <si>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</si>
  <si>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</si>
  <si>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</si>
  <si>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</si>
  <si>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</si>
  <si>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</si>
  <si>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</si>
  <si>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</si>
  <si>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</si>
  <si>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</si>
  <si>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</si>
  <si>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</si>
  <si>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</si>
  <si>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</si>
  <si>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</si>
  <si>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</si>
  <si>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</si>
  <si>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</si>
  <si>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</si>
  <si>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</si>
  <si>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</si>
  <si>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</si>
  <si>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</si>
  <si>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</si>
  <si>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</si>
  <si>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</si>
  <si>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</si>
  <si>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</si>
  <si>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</si>
  <si>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</si>
  <si>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</si>
  <si>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</si>
  <si>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</si>
  <si>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</si>
  <si>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</si>
  <si>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</si>
  <si>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</si>
  <si>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</si>
  <si>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</si>
  <si>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</si>
  <si>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</si>
  <si>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</si>
  <si>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</si>
  <si>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</si>
  <si>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</si>
  <si>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</si>
  <si>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</si>
  <si>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</si>
  <si>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</si>
  <si>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</si>
  <si>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</si>
  <si>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</si>
  <si>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</si>
  <si>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</si>
  <si>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</si>
  <si>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</si>
  <si>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</si>
  <si>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</si>
  <si>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</si>
  <si>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</si>
  <si>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</si>
  <si>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</si>
  <si>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</si>
  <si>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</si>
  <si>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</si>
  <si>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</si>
  <si>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</si>
  <si>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</si>
  <si>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</si>
  <si>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</si>
  <si>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</si>
  <si>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</si>
  <si>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</si>
  <si>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</si>
  <si>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</si>
  <si>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</si>
  <si>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</si>
  <si>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</si>
  <si>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</si>
  <si>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</si>
  <si>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</si>
  <si>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</si>
  <si>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</si>
  <si>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</si>
  <si>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</si>
  <si>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</si>
  <si>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</si>
  <si>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</si>
  <si>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</si>
  <si>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</si>
  <si>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</si>
  <si>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</si>
  <si>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</si>
  <si>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</si>
  <si>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</si>
  <si>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</si>
  <si>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</si>
  <si>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</si>
  <si>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</si>
  <si>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</si>
  <si>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</si>
  <si>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</si>
  <si>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</si>
  <si>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</si>
  <si>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</si>
  <si>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</si>
  <si>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</si>
  <si>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</si>
  <si>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</si>
  <si>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</si>
  <si>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</si>
  <si>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</si>
  <si>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</si>
  <si>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</si>
  <si>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</si>
  <si>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</si>
  <si>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</si>
  <si>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</si>
  <si>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</si>
  <si>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</si>
  <si>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</si>
  <si>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</si>
  <si>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</si>
  <si>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</si>
  <si>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</si>
  <si>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</si>
  <si>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</si>
  <si>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</si>
  <si>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</si>
  <si>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</si>
  <si>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</si>
  <si>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</si>
  <si>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</si>
  <si>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</si>
  <si>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</si>
  <si>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</si>
  <si>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</si>
  <si>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</si>
  <si>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</si>
  <si>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</si>
  <si>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</si>
  <si>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</si>
  <si>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</si>
  <si>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</si>
  <si>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</si>
  <si>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</si>
  <si>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</si>
  <si>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</si>
  <si>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</si>
  <si>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</si>
  <si>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</si>
  <si>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</si>
  <si>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</si>
  <si>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</si>
  <si>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</si>
  <si>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</si>
  <si>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</si>
  <si>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</si>
  <si>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</si>
  <si>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</si>
  <si>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</si>
  <si>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</si>
  <si>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</si>
  <si>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</si>
  <si>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</si>
  <si>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</si>
  <si>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</si>
  <si>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</si>
  <si>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</si>
  <si>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</si>
  <si>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</si>
  <si>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</si>
  <si>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</si>
  <si>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</si>
  <si>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</si>
  <si>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</si>
  <si>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</si>
  <si>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</si>
  <si>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</si>
  <si>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</si>
  <si>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</si>
  <si>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</si>
  <si>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</si>
  <si>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</si>
  <si>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</si>
  <si>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</si>
  <si>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</si>
  <si>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</si>
  <si>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</si>
  <si>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</si>
  <si>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</si>
  <si>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</si>
  <si>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</si>
  <si>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</si>
  <si>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</si>
  <si>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</si>
  <si>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</si>
  <si>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</si>
  <si>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</si>
  <si>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</si>
  <si>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</si>
  <si>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</si>
  <si>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</si>
  <si>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</si>
  <si>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</si>
  <si>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</si>
  <si>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</si>
  <si>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</si>
  <si>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</si>
  <si>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</si>
  <si>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</si>
  <si>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</si>
  <si>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</si>
  <si>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</si>
  <si>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</si>
  <si>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</si>
  <si>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</si>
  <si>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</si>
  <si>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</si>
  <si>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</si>
  <si>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</si>
  <si>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</si>
  <si>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</si>
  <si>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</si>
  <si>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</si>
  <si>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</si>
  <si>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</si>
  <si>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</si>
  <si>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</si>
  <si>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</si>
  <si>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</si>
  <si>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</si>
  <si>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</si>
  <si>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</si>
  <si>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</si>
  <si>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</si>
  <si>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</si>
  <si>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</si>
  <si>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</si>
  <si>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</si>
  <si>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</si>
  <si>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</si>
  <si>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</si>
  <si>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</si>
  <si>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</si>
  <si>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</si>
  <si>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</si>
  <si>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</si>
  <si>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</si>
  <si>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</si>
  <si>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</si>
  <si>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</si>
  <si>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</si>
  <si>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</si>
  <si>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</si>
  <si>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</si>
  <si>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</si>
  <si>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</si>
  <si>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</si>
  <si>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</si>
  <si>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</si>
  <si>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</si>
  <si>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</si>
  <si>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</si>
  <si>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</si>
  <si>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</si>
  <si>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</si>
  <si>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</si>
  <si>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</si>
  <si>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</si>
  <si>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</si>
  <si>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</si>
  <si>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</si>
  <si>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</si>
  <si>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</si>
  <si>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</si>
  <si>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</si>
  <si>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</si>
  <si>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</si>
  <si>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</si>
  <si>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</si>
  <si>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</si>
  <si>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</si>
  <si>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</si>
  <si>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</si>
  <si>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</si>
  <si>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</si>
  <si>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</si>
  <si>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</si>
  <si>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</si>
  <si>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</si>
  <si>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</si>
  <si>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</si>
  <si>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</si>
  <si>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</si>
  <si>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</si>
  <si>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</si>
  <si>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</si>
  <si>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</si>
  <si>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</si>
  <si>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</si>
  <si>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</si>
  <si>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</si>
  <si>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</si>
  <si>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</si>
  <si>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</si>
  <si>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</si>
  <si>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</si>
  <si>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</si>
  <si>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</si>
  <si>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</si>
  <si>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</si>
  <si>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</si>
  <si>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</si>
  <si>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</si>
  <si>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</si>
  <si>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</si>
  <si>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</si>
  <si>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</si>
  <si>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</si>
  <si>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</si>
  <si>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</si>
  <si>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</si>
  <si>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</si>
  <si>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</si>
  <si>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</si>
  <si>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</si>
  <si>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</si>
  <si>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</si>
  <si>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</si>
  <si>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</si>
  <si>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</si>
  <si>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</si>
  <si>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</si>
  <si>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</si>
  <si>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</si>
  <si>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</si>
  <si>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</si>
  <si>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</si>
  <si>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</si>
  <si>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</si>
  <si>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</si>
  <si>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</si>
  <si>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</si>
  <si>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</si>
  <si>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</si>
  <si>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</si>
  <si>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</si>
  <si>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</si>
  <si>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</si>
  <si>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</si>
  <si>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</si>
  <si>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</si>
  <si>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</si>
  <si>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</si>
  <si>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</si>
  <si>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</si>
  <si>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</si>
  <si>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</si>
  <si>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</si>
  <si>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</si>
  <si>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</si>
  <si>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</si>
  <si>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</si>
  <si>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</si>
  <si>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</si>
  <si>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</si>
  <si>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</si>
  <si>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</si>
  <si>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</si>
  <si>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</si>
  <si>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</si>
  <si>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</si>
  <si>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</si>
  <si>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</si>
  <si>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</si>
  <si>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</si>
  <si>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</si>
  <si>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</si>
  <si>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</si>
  <si>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</si>
  <si>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</si>
  <si>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</si>
  <si>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</si>
  <si>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</si>
  <si>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</si>
  <si>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</si>
  <si>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</si>
  <si>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</si>
  <si>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</si>
  <si>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</si>
  <si>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</si>
  <si>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</si>
  <si>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</si>
  <si>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</si>
  <si>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</si>
  <si>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</si>
  <si>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</si>
  <si>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</si>
  <si>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</si>
  <si>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</si>
  <si>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</si>
  <si>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</si>
  <si>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</si>
  <si>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</si>
  <si>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</si>
  <si>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</si>
  <si>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</si>
  <si>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</si>
  <si>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</si>
  <si>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</si>
  <si>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</si>
  <si>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</si>
  <si>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</si>
  <si>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</si>
  <si>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</si>
  <si>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</si>
  <si>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</si>
  <si>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</si>
  <si>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</si>
  <si>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</si>
  <si>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</si>
  <si>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</si>
  <si>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</si>
  <si>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</si>
  <si>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</si>
  <si>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</si>
  <si>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</si>
  <si>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</si>
  <si>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</si>
  <si>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</si>
  <si>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</si>
  <si>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</si>
  <si>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</si>
  <si>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</si>
  <si>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</si>
  <si>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</si>
  <si>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</si>
  <si>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</si>
  <si>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</si>
  <si>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</si>
  <si>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</si>
  <si>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</si>
  <si>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</si>
  <si>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</si>
  <si>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</si>
  <si>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</si>
  <si>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</si>
  <si>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</si>
  <si>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</si>
  <si>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</si>
  <si>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</si>
  <si>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</si>
  <si>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</si>
  <si>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</si>
  <si>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</si>
  <si>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</si>
  <si>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</si>
  <si>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</si>
  <si>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</si>
  <si>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</si>
  <si>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</si>
  <si>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</si>
  <si>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</si>
  <si>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</si>
  <si>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</si>
  <si>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</si>
  <si>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</si>
  <si>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</si>
  <si>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</si>
  <si>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</si>
  <si>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</si>
  <si>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</si>
  <si>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</si>
  <si>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</si>
  <si>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</si>
  <si>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</si>
  <si>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</si>
  <si>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</si>
  <si>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</si>
  <si>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</si>
  <si>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</si>
  <si>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</si>
  <si>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</si>
  <si>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</si>
  <si>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</si>
  <si>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</si>
  <si>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</si>
  <si>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</si>
  <si>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</si>
  <si>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</si>
  <si>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</si>
  <si>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</si>
  <si>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</si>
  <si>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</si>
  <si>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</si>
  <si>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</si>
  <si>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</si>
  <si>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</si>
  <si>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</si>
  <si>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</si>
  <si>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</si>
  <si>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</si>
  <si>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</si>
  <si>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</si>
  <si>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</si>
  <si>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</si>
  <si>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</si>
  <si>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</si>
  <si>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</si>
  <si>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</si>
  <si>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</si>
  <si>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</si>
  <si>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</si>
  <si>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</si>
  <si>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</si>
  <si>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</si>
  <si>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</si>
  <si>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</si>
  <si>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</si>
  <si>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</si>
  <si>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</si>
  <si>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</si>
  <si>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</si>
  <si>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</si>
  <si>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</si>
  <si>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</si>
  <si>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</si>
  <si>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</si>
  <si>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</si>
  <si>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</si>
  <si>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</si>
  <si>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</si>
  <si>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</si>
  <si>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</si>
  <si>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</si>
  <si>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</si>
  <si>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</si>
  <si>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</si>
  <si>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</si>
  <si>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</si>
  <si>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</si>
  <si>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</si>
  <si>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</si>
  <si>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</si>
  <si>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</si>
  <si>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</si>
  <si>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</si>
  <si>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</si>
  <si>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</si>
  <si>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</si>
  <si>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</si>
  <si>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</si>
  <si>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</si>
  <si>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</si>
  <si>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</si>
  <si>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</si>
  <si>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</si>
  <si>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</si>
  <si>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</si>
  <si>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</si>
  <si>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</si>
  <si>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</si>
  <si>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</si>
  <si>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</si>
  <si>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</si>
  <si>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</si>
  <si>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</si>
  <si>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</si>
  <si>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</si>
  <si>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</si>
  <si>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</si>
  <si>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</si>
  <si>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</si>
  <si>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</si>
  <si>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</si>
  <si>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</si>
  <si>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</si>
  <si>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</si>
  <si>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</si>
  <si>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</si>
  <si>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</si>
  <si>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</si>
  <si>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</si>
  <si>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</si>
  <si>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</si>
  <si>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</si>
  <si>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</si>
  <si>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</si>
  <si>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</si>
  <si>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</si>
  <si>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</si>
  <si>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</si>
  <si>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</si>
  <si>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</si>
  <si>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</si>
  <si>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</si>
  <si>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</si>
  <si>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</si>
  <si>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</si>
  <si>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</si>
  <si>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</si>
  <si>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</si>
  <si>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</si>
  <si>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</si>
  <si>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</si>
  <si>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</si>
  <si>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</si>
  <si>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</si>
  <si>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</si>
  <si>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</si>
  <si>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</si>
  <si>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</si>
  <si>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</si>
  <si>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</si>
  <si>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</si>
  <si>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</si>
  <si>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</si>
  <si>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</si>
  <si>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</si>
  <si>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</si>
  <si>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</si>
  <si>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</si>
  <si>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</si>
  <si>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</si>
  <si>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</si>
  <si>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</si>
  <si>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</si>
  <si>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</si>
  <si>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</si>
  <si>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</si>
  <si>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</si>
  <si>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</si>
  <si>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</si>
  <si>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</si>
  <si>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</si>
  <si>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</si>
  <si>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</si>
  <si>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</si>
  <si>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</si>
  <si>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</si>
  <si>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</si>
  <si>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</si>
  <si>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</si>
  <si>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</si>
  <si>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</si>
  <si>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</si>
  <si>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</si>
  <si>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</si>
  <si>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</si>
  <si>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</si>
  <si>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</si>
  <si>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</si>
  <si>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</si>
  <si>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</si>
  <si>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</si>
  <si>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</si>
  <si>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</si>
  <si>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</si>
  <si>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</si>
  <si>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</si>
  <si>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</si>
  <si>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</si>
  <si>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</si>
  <si>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</si>
  <si>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</si>
  <si>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</si>
  <si>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</si>
  <si>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</si>
  <si>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</si>
  <si>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</si>
  <si>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</si>
  <si>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</si>
  <si>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</si>
  <si>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</si>
  <si>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</si>
  <si>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</si>
  <si>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</si>
  <si>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</si>
  <si>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</si>
  <si>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</si>
  <si>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</si>
  <si>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</si>
  <si>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</si>
  <si>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</si>
  <si>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</si>
  <si>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</si>
  <si>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</si>
  <si>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</si>
  <si>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</si>
  <si>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</si>
  <si>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</si>
  <si>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</si>
  <si>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</si>
  <si>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</si>
  <si>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</si>
  <si>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</si>
  <si>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</si>
  <si>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</si>
  <si>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</si>
  <si>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</si>
  <si>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</si>
  <si>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</si>
  <si>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</si>
  <si>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</si>
  <si>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</si>
  <si>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</si>
  <si>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</si>
  <si>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</si>
  <si>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</si>
  <si>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</si>
  <si>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</si>
  <si>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</si>
  <si>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</si>
  <si>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</si>
  <si>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</si>
  <si>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</si>
  <si>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</si>
  <si>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</si>
  <si>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</si>
  <si>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</si>
  <si>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</si>
  <si>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</si>
  <si>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</si>
  <si>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</si>
  <si>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</si>
  <si>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</si>
  <si>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</si>
  <si>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</si>
  <si>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</si>
  <si>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</si>
  <si>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</si>
  <si>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</si>
  <si>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</si>
  <si>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</si>
  <si>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</si>
  <si>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</si>
  <si>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</si>
  <si>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</si>
  <si>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</si>
  <si>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</si>
  <si>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</si>
  <si>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</si>
  <si>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</si>
  <si>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</si>
  <si>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</si>
  <si>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</si>
  <si>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</si>
  <si>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</si>
  <si>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</si>
  <si>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</si>
  <si>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</si>
  <si>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</si>
  <si>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</si>
  <si>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</si>
  <si>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</si>
  <si>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</si>
  <si>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</si>
  <si>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</si>
  <si>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</si>
  <si>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</si>
  <si>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</si>
  <si>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</si>
  <si>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</si>
  <si>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</si>
  <si>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</si>
  <si>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</si>
  <si>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</si>
  <si>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</si>
  <si>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</si>
  <si>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</si>
  <si>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</si>
  <si>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</si>
  <si>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</si>
  <si>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</si>
  <si>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</si>
  <si>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</si>
  <si>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</si>
  <si>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</si>
  <si>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</si>
  <si>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</si>
  <si>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</si>
  <si>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</si>
  <si>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</si>
  <si>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</si>
  <si>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</si>
  <si>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</si>
  <si>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</si>
  <si>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</si>
  <si>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</si>
  <si>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</si>
  <si>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</si>
  <si>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</si>
  <si>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</si>
  <si>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</si>
  <si>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</si>
  <si>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</si>
  <si>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</si>
  <si>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</si>
  <si>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</si>
  <si>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</si>
  <si>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</si>
  <si>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</si>
  <si>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</si>
  <si>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</si>
  <si>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</si>
  <si>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</si>
  <si>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</si>
  <si>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</si>
  <si>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</si>
  <si>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</si>
  <si>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</si>
  <si>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</si>
  <si>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</si>
  <si>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</si>
  <si>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</si>
  <si>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</si>
  <si>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</si>
  <si>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</si>
  <si>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</si>
  <si>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</si>
  <si>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</si>
  <si>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</si>
  <si>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</si>
  <si>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</si>
  <si>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</si>
  <si>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</si>
  <si>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</si>
  <si>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</si>
  <si>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</si>
  <si>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</si>
  <si>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</si>
  <si>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</si>
  <si>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</si>
  <si>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</si>
  <si>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</si>
  <si>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</si>
  <si>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</si>
  <si>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</si>
  <si>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</si>
  <si>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</si>
  <si>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</si>
  <si>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</si>
  <si>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</si>
  <si>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</si>
  <si>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</si>
  <si>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</si>
  <si>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</si>
  <si>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</si>
  <si>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</si>
  <si>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</si>
  <si>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</si>
  <si>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</si>
  <si>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</si>
  <si>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</si>
  <si>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</si>
  <si>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</si>
  <si>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</si>
  <si>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</si>
  <si>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</si>
  <si>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</si>
  <si>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</si>
  <si>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</si>
  <si>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</si>
  <si>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</si>
  <si>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</si>
  <si>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</si>
  <si>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</si>
  <si>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</si>
  <si>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</si>
  <si>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</si>
  <si>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</si>
  <si>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</si>
  <si>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</si>
  <si>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</si>
  <si>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</si>
  <si>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</si>
  <si>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</si>
  <si>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</si>
  <si>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</si>
  <si>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</si>
  <si>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</si>
  <si>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</si>
  <si>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</si>
  <si>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</si>
  <si>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</si>
  <si>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</si>
  <si>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</si>
  <si>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</si>
  <si>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</si>
  <si>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</si>
  <si>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</si>
  <si>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</si>
  <si>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</si>
  <si>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</si>
  <si>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</si>
  <si>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</si>
  <si>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</si>
  <si>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</si>
  <si>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</si>
  <si>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</si>
  <si>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</si>
  <si>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</si>
  <si>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</si>
  <si>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</si>
  <si>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</si>
  <si>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</si>
  <si>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</si>
  <si>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</si>
  <si>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</si>
  <si>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</si>
  <si>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</si>
  <si>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</si>
  <si>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</si>
  <si>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</si>
  <si>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</si>
  <si>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</si>
  <si>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</si>
  <si>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</si>
  <si>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</si>
  <si>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</si>
  <si>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</si>
  <si>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</si>
  <si>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</si>
  <si>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</si>
  <si>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</si>
  <si>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</si>
  <si>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</si>
  <si>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</si>
  <si>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</si>
  <si>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</si>
  <si>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</si>
  <si>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</si>
  <si>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</si>
  <si>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</si>
  <si>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</si>
  <si>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</si>
  <si>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</si>
  <si>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</si>
  <si>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</si>
  <si>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</si>
  <si>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</si>
  <si>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</si>
  <si>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</si>
  <si>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</si>
  <si>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</si>
  <si>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</si>
  <si>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</si>
  <si>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</si>
  <si>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</si>
  <si>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</si>
  <si>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</si>
  <si>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</si>
  <si>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</si>
  <si>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</si>
  <si>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</si>
  <si>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</si>
  <si>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</si>
  <si>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</si>
  <si>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</si>
  <si>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</si>
  <si>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</si>
  <si>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</si>
  <si>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</si>
  <si>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</si>
  <si>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</si>
  <si>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</si>
  <si>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</si>
  <si>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</si>
  <si>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</si>
  <si>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</si>
  <si>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</si>
  <si>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</si>
  <si>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</si>
  <si>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</si>
  <si>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</si>
  <si>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</si>
  <si>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</si>
  <si>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</si>
  <si>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</si>
  <si>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</si>
  <si>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</si>
  <si>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</si>
  <si>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</si>
  <si>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</si>
  <si>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</si>
  <si>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</si>
  <si>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</si>
  <si>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</si>
  <si>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</si>
  <si>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</si>
  <si>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</si>
  <si>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</si>
  <si>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</si>
  <si>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</si>
  <si>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</si>
  <si>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</si>
  <si>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</si>
  <si>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</si>
  <si>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</si>
  <si>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</si>
  <si>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</si>
  <si>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</si>
  <si>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</si>
  <si>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</si>
  <si>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</si>
  <si>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</si>
  <si>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</si>
  <si>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</si>
  <si>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</si>
  <si>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</si>
  <si>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</si>
  <si>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</si>
  <si>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</si>
  <si>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</si>
  <si>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</si>
  <si>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</si>
  <si>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</si>
  <si>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</si>
  <si>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</si>
  <si>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</si>
  <si>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</si>
  <si>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</si>
  <si>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</si>
  <si>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</si>
  <si>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</si>
  <si>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</si>
  <si>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</si>
  <si>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</si>
  <si>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</si>
  <si>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</si>
  <si>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</si>
  <si>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</si>
  <si>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</si>
  <si>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</si>
  <si>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</si>
  <si>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</si>
  <si>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</si>
  <si>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</si>
  <si>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</si>
  <si>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</si>
  <si>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</si>
  <si>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</si>
  <si>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</si>
  <si>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</si>
  <si>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</si>
  <si>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</si>
  <si>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</si>
  <si>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</si>
  <si>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</si>
  <si>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</si>
  <si>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</si>
  <si>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</si>
  <si>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</si>
  <si>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</si>
  <si>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</si>
  <si>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</si>
  <si>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</si>
  <si>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</si>
  <si>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</si>
  <si>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</si>
  <si>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</si>
  <si>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</si>
  <si>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</si>
  <si>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</si>
  <si>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</si>
  <si>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</si>
  <si>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</si>
  <si>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</si>
  <si>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</si>
  <si>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</si>
  <si>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</si>
  <si>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</si>
  <si>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</si>
  <si>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</si>
  <si>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</si>
  <si>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</si>
  <si>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</si>
  <si>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</si>
  <si>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</si>
  <si>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</si>
  <si>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</si>
  <si>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</si>
  <si>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</si>
  <si>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</si>
  <si>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</si>
  <si>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</si>
  <si>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</si>
  <si>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</si>
  <si>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</si>
  <si>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</si>
  <si>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</si>
  <si>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</si>
  <si>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</si>
  <si>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</si>
  <si>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</si>
  <si>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</si>
  <si>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</si>
  <si>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</si>
  <si>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</si>
  <si>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</si>
  <si>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</si>
  <si>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</si>
  <si>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</si>
  <si>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</si>
  <si>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</si>
  <si>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</si>
  <si>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</si>
  <si>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</si>
  <si>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</si>
  <si>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</si>
  <si>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</si>
  <si>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</si>
  <si>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</si>
  <si>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</si>
  <si>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</si>
  <si>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</si>
  <si>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</si>
  <si>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</si>
  <si>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</si>
  <si>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</si>
  <si>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</si>
  <si>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</si>
  <si>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</si>
  <si>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</si>
  <si>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</si>
  <si>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</si>
  <si>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</si>
  <si>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</si>
  <si>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</si>
  <si>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</si>
  <si>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</si>
  <si>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</si>
  <si>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</si>
  <si>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</si>
  <si>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</si>
  <si>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</si>
  <si>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</si>
  <si>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</si>
  <si>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</si>
  <si>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</si>
  <si>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</si>
  <si>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</si>
  <si>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</si>
  <si>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</si>
  <si>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</si>
  <si>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</si>
  <si>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</si>
  <si>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</si>
  <si>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</si>
  <si>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</si>
  <si>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</si>
  <si>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</si>
  <si>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</si>
  <si>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</si>
  <si>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</si>
  <si>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</si>
  <si>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</si>
  <si>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</si>
  <si>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</si>
  <si>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</si>
  <si>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</si>
  <si>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</si>
  <si>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</si>
  <si>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</si>
  <si>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</si>
  <si>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</si>
  <si>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</si>
  <si>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</si>
  <si>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</si>
  <si>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</si>
  <si>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</si>
  <si>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</si>
  <si>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</si>
  <si>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</si>
  <si>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</si>
  <si>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</si>
  <si>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</si>
  <si>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</si>
  <si>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</si>
  <si>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</si>
  <si>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</si>
  <si>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</si>
  <si>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</si>
  <si>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</si>
  <si>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</si>
  <si>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</si>
  <si>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</si>
  <si>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</si>
  <si>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</si>
  <si>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</si>
  <si>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</si>
  <si>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</si>
  <si>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</si>
  <si>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</si>
  <si>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</si>
  <si>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</si>
  <si>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</si>
  <si>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</si>
  <si>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</si>
  <si>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</si>
  <si>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</si>
  <si>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</si>
  <si>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</si>
  <si>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</si>
  <si>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</si>
  <si>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</si>
  <si>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</si>
  <si>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</si>
  <si>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</si>
  <si>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</si>
  <si>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</si>
  <si>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</si>
  <si>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</si>
  <si>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</si>
  <si>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</si>
  <si>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</si>
  <si>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</si>
  <si>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</si>
  <si>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</si>
  <si>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</si>
  <si>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</si>
  <si>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</si>
  <si>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</si>
  <si>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</si>
  <si>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</si>
  <si>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</si>
  <si>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</si>
  <si>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</si>
  <si>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</si>
  <si>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</si>
  <si>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</si>
  <si>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</si>
  <si>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</si>
  <si>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</si>
  <si>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</si>
  <si>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</si>
  <si>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</si>
  <si>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</si>
  <si>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</si>
  <si>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</si>
  <si>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</si>
  <si>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</si>
  <si>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</si>
  <si>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</si>
  <si>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</si>
  <si>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</si>
  <si>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</si>
  <si>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</si>
  <si>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</si>
  <si>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</si>
  <si>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</si>
  <si>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</si>
  <si>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</si>
  <si>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</si>
  <si>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</si>
  <si>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</si>
  <si>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</si>
  <si>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</si>
  <si>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</si>
  <si>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</si>
  <si>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</si>
  <si>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</si>
  <si>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</si>
  <si>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</si>
  <si>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</si>
  <si>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</si>
  <si>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</si>
  <si>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</si>
  <si>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</si>
  <si>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</si>
  <si>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</si>
  <si>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</si>
  <si>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</si>
  <si>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</si>
  <si>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</si>
  <si>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</si>
  <si>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</si>
  <si>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</si>
  <si>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</si>
  <si>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</si>
  <si>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</si>
  <si>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</si>
  <si>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</si>
  <si>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</si>
  <si>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</si>
  <si>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</si>
  <si>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</si>
  <si>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</si>
  <si>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</si>
  <si>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</si>
  <si>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</si>
  <si>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</si>
  <si>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</si>
  <si>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</si>
  <si>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</si>
  <si>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</si>
  <si>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</si>
  <si>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</si>
  <si>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</si>
  <si>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</si>
  <si>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</si>
  <si>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</si>
  <si>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</si>
  <si>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</si>
  <si>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</si>
  <si>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</si>
  <si>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</si>
  <si>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</si>
  <si>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</si>
  <si>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</si>
  <si>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</si>
  <si>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</si>
  <si>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</si>
  <si>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</si>
  <si>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</si>
  <si>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</si>
  <si>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</si>
  <si>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</si>
  <si>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</si>
  <si>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</si>
  <si>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</si>
  <si>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</si>
  <si>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</si>
  <si>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</si>
  <si>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</si>
  <si>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</si>
  <si>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</si>
  <si>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</si>
  <si>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</si>
  <si>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</si>
  <si>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</si>
  <si>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</si>
  <si>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</si>
  <si>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</si>
  <si>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</si>
  <si>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</si>
  <si>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</si>
  <si>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</si>
  <si>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</si>
  <si>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</si>
  <si>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</si>
  <si>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</si>
  <si>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</si>
  <si>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</si>
  <si>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</si>
  <si>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</si>
  <si>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</si>
  <si>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</si>
  <si>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</si>
  <si>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</si>
  <si>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</si>
  <si>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</si>
  <si>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</si>
  <si>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</si>
  <si>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</si>
  <si>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</si>
  <si>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</si>
  <si>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</si>
  <si>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</si>
  <si>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</si>
  <si>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</si>
  <si>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</si>
  <si>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</si>
  <si>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</si>
  <si>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</si>
  <si>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</si>
  <si>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</si>
  <si>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</si>
  <si>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</si>
  <si>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</si>
  <si>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</si>
  <si>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</si>
  <si>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</si>
  <si>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</si>
  <si>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</si>
  <si>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</si>
  <si>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</si>
  <si>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</si>
  <si>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</si>
  <si>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</si>
  <si>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</si>
  <si>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</si>
  <si>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</si>
  <si>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</si>
  <si>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</si>
  <si>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</si>
  <si>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</si>
  <si>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</si>
  <si>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</si>
  <si>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</si>
  <si>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</si>
  <si>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</si>
  <si>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</si>
  <si>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</si>
  <si>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</si>
  <si>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</si>
  <si>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</si>
  <si>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</si>
  <si>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</si>
  <si>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</si>
  <si>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</si>
  <si>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</si>
  <si>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</si>
  <si>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</si>
  <si>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</si>
  <si>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</si>
  <si>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</si>
  <si>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</si>
  <si>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</si>
  <si>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</si>
  <si>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</si>
  <si>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</si>
  <si>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</si>
  <si>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</si>
  <si>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</si>
  <si>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</si>
  <si>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</si>
  <si>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</si>
  <si>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</si>
  <si>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</si>
  <si>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</si>
  <si>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</si>
  <si>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</si>
  <si>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</si>
  <si>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</si>
  <si>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</si>
  <si>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</si>
  <si>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</si>
  <si>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</si>
  <si>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</si>
  <si>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</si>
  <si>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</si>
  <si>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</si>
  <si>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</si>
  <si>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</si>
  <si>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</si>
  <si>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</si>
  <si>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</si>
  <si>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</si>
  <si>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</si>
  <si>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</si>
  <si>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</si>
  <si>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</si>
  <si>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</si>
  <si>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</si>
  <si>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</si>
  <si>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</si>
  <si>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</si>
  <si>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</si>
  <si>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</si>
  <si>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</si>
  <si>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</si>
  <si>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</si>
  <si>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</si>
  <si>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</si>
  <si>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</si>
  <si>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</si>
  <si>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</si>
  <si>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</si>
  <si>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</si>
  <si>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</si>
  <si>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</si>
  <si>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</si>
  <si>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</si>
  <si>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</si>
  <si>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</si>
  <si>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</si>
  <si>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</si>
  <si>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</si>
  <si>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</si>
  <si>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</si>
  <si>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</si>
  <si>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</si>
  <si>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</si>
  <si>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</si>
  <si>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</si>
  <si>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</si>
  <si>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</si>
  <si>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</si>
  <si>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</si>
  <si>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</si>
  <si>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</si>
  <si>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</si>
  <si>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</si>
  <si>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</si>
  <si>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</si>
  <si>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</si>
  <si>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</si>
  <si>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</si>
  <si>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</si>
  <si>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</si>
  <si>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</si>
  <si>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</si>
  <si>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</si>
  <si>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</si>
  <si>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</si>
  <si>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</si>
  <si>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</si>
  <si>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</si>
  <si>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</si>
  <si>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</si>
  <si>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</si>
  <si>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</si>
  <si>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</si>
  <si>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</si>
  <si>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</si>
  <si>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</si>
  <si>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</si>
  <si>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</si>
  <si>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</si>
  <si>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</si>
  <si>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</si>
  <si>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</si>
  <si>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</si>
  <si>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</si>
  <si>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</si>
  <si>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</si>
  <si>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</si>
  <si>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</si>
  <si>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</si>
  <si>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</si>
  <si>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</si>
  <si>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</si>
  <si>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</si>
  <si>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</si>
  <si>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</si>
  <si>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</si>
  <si>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</si>
  <si>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</si>
  <si>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</si>
  <si>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</si>
  <si>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</si>
  <si>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</si>
  <si>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</si>
  <si>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</si>
  <si>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</si>
  <si>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</si>
  <si>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</si>
  <si>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</si>
  <si>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</si>
  <si>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</si>
  <si>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</si>
  <si>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</si>
  <si>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</si>
  <si>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</si>
  <si>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</si>
  <si>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</si>
  <si>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</si>
  <si>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</si>
  <si>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</si>
  <si>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</si>
  <si>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</si>
  <si>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</si>
  <si>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</si>
  <si>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</si>
  <si>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</si>
  <si>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</si>
  <si>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</si>
  <si>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</si>
  <si>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</si>
  <si>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</si>
  <si>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</si>
  <si>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</si>
  <si>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</si>
  <si>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</si>
  <si>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</si>
  <si>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</si>
  <si>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</si>
  <si>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</si>
  <si>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</si>
  <si>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</si>
  <si>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</si>
  <si>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</si>
  <si>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</si>
  <si>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</si>
  <si>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</si>
  <si>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</si>
  <si>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</si>
  <si>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</si>
  <si>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</si>
  <si>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</si>
  <si>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</si>
  <si>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</si>
  <si>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</si>
  <si>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</si>
  <si>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</si>
  <si>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</si>
  <si>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</si>
  <si>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</si>
  <si>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</si>
  <si>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</si>
  <si>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</si>
  <si>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</si>
  <si>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</si>
  <si>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</si>
  <si>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</si>
  <si>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</si>
  <si>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</si>
  <si>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</si>
  <si>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</si>
  <si>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</si>
  <si>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</si>
  <si>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</si>
  <si>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</si>
  <si>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</si>
  <si>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</si>
  <si>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</si>
  <si>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</si>
  <si>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</si>
  <si>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</si>
  <si>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</si>
  <si>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</si>
  <si>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</si>
  <si>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</si>
  <si>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</si>
  <si>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</si>
  <si>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</si>
  <si>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</si>
  <si>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</si>
  <si>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</si>
  <si>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</si>
  <si>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</si>
  <si>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</si>
  <si>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</si>
  <si>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</si>
  <si>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</si>
  <si>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</si>
  <si>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</si>
  <si>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</si>
  <si>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</si>
  <si>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</si>
  <si>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</si>
  <si>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</si>
  <si>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</si>
  <si>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</si>
  <si>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</si>
  <si>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</si>
  <si>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</si>
  <si>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</si>
  <si>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</si>
  <si>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</si>
  <si>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</si>
  <si>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</si>
  <si>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</si>
  <si>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</si>
  <si>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</si>
  <si>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</si>
  <si>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</si>
  <si>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</si>
  <si>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</si>
  <si>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</si>
  <si>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</si>
  <si>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</si>
  <si>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</si>
  <si>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</si>
  <si>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</si>
  <si>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</si>
  <si>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</si>
  <si>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</si>
  <si>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</si>
  <si>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</si>
  <si>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</si>
  <si>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</si>
  <si>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</si>
  <si>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</si>
  <si>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</si>
  <si>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</si>
  <si>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</si>
  <si>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</si>
  <si>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</si>
  <si>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</si>
  <si>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</si>
  <si>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</si>
  <si>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</si>
  <si>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</si>
  <si>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</si>
  <si>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</si>
  <si>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</si>
  <si>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</si>
  <si>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</si>
  <si>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</si>
  <si>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</si>
  <si>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</si>
  <si>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</si>
  <si>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</si>
  <si>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</si>
  <si>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</si>
  <si>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</si>
  <si>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</si>
  <si>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</si>
  <si>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</si>
  <si>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</si>
  <si>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</si>
  <si>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</si>
  <si>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</si>
  <si>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</si>
  <si>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</si>
  <si>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</si>
  <si>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</si>
  <si>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</si>
  <si>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</si>
  <si>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</si>
  <si>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</si>
  <si>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</si>
  <si>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</si>
  <si>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</si>
  <si>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</si>
  <si>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</si>
  <si>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</si>
  <si>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</si>
  <si>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</si>
  <si>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</si>
  <si>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</si>
  <si>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</si>
  <si>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</si>
  <si>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</si>
  <si>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</si>
  <si>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</si>
  <si>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</si>
  <si>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</si>
  <si>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</si>
  <si>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</si>
  <si>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</si>
  <si>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</si>
  <si>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</si>
  <si>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</si>
  <si>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</si>
  <si>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</si>
  <si>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</si>
  <si>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</si>
  <si>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</si>
  <si>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</si>
  <si>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</si>
  <si>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</si>
  <si>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</si>
  <si>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</si>
  <si>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</si>
  <si>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</si>
  <si>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</si>
  <si>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</si>
  <si>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</si>
  <si>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</si>
  <si>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</si>
  <si>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</si>
  <si>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</si>
  <si>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</si>
  <si>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</si>
  <si>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</si>
  <si>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</si>
  <si>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</si>
  <si>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</si>
  <si>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</si>
  <si>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</si>
  <si>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</si>
  <si>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</si>
  <si>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</si>
  <si>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</si>
  <si>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</si>
  <si>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</si>
  <si>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</si>
  <si>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</si>
  <si>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</si>
  <si>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</si>
  <si>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</si>
  <si>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</si>
  <si>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</si>
  <si>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</si>
  <si>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</si>
  <si>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</si>
  <si>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</si>
  <si>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</si>
  <si>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</si>
  <si>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</si>
  <si>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</si>
  <si>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</si>
  <si>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</si>
  <si>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</si>
  <si>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</si>
  <si>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</si>
  <si>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</si>
  <si>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</si>
  <si>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</si>
  <si>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</si>
  <si>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</si>
  <si>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</si>
  <si>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</si>
  <si>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</si>
  <si>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</si>
  <si>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</si>
  <si>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</si>
  <si>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</si>
  <si>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</si>
  <si>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</si>
  <si>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</si>
  <si>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</si>
  <si>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</si>
  <si>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</si>
  <si>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</si>
  <si>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</si>
  <si>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</si>
  <si>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</si>
  <si>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</si>
  <si>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</si>
  <si>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</si>
  <si>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</si>
  <si>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</si>
  <si>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</si>
  <si>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</si>
  <si>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</si>
  <si>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</si>
  <si>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</si>
  <si>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</si>
  <si>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</si>
  <si>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</si>
  <si>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</si>
  <si>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</si>
  <si>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</si>
  <si>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</si>
  <si>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</si>
  <si>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</si>
  <si>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</si>
  <si>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</si>
  <si>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</si>
  <si>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</si>
  <si>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</si>
  <si>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</si>
  <si>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</si>
  <si>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</si>
  <si>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</si>
  <si>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</si>
  <si>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</si>
  <si>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</si>
  <si>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</si>
  <si>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</si>
  <si>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</si>
  <si>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</si>
  <si>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</si>
  <si>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</si>
  <si>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</si>
  <si>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</si>
  <si>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</si>
  <si>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</si>
  <si>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</si>
  <si>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</si>
  <si>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</si>
  <si>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</si>
  <si>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</si>
  <si>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</si>
  <si>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</si>
  <si>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</si>
  <si>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</si>
  <si>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</si>
  <si>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</si>
  <si>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</si>
  <si>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</si>
  <si>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</si>
  <si>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</si>
  <si>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</si>
  <si>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</si>
  <si>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</si>
  <si>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</si>
  <si>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</si>
  <si>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</si>
  <si>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</si>
  <si>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</si>
  <si>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</si>
  <si>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</si>
  <si>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</si>
  <si>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</si>
  <si>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</si>
  <si>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</si>
  <si>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</si>
  <si>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</si>
  <si>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</si>
  <si>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</si>
  <si>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</si>
  <si>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</si>
  <si>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</si>
  <si>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</si>
  <si>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</si>
  <si>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</si>
  <si>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</si>
  <si>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</si>
  <si>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</si>
  <si>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</si>
  <si>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</si>
  <si>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</si>
  <si>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</si>
  <si>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</si>
  <si>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</si>
  <si>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</si>
  <si>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</si>
  <si>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</si>
  <si>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</si>
  <si>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</si>
  <si>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</si>
  <si>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</si>
  <si>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</si>
  <si>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</si>
  <si>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</si>
  <si>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</si>
  <si>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</si>
  <si>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</si>
  <si>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</si>
  <si>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</si>
  <si>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</si>
  <si>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</si>
  <si>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</si>
  <si>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</si>
  <si>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</si>
  <si>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</si>
  <si>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</si>
  <si>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</si>
  <si>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</si>
  <si>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</si>
  <si>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</si>
  <si>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</si>
  <si>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</si>
  <si>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</si>
  <si>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</si>
  <si>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</si>
  <si>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</si>
  <si>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</si>
  <si>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</si>
  <si>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</si>
  <si>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</si>
  <si>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</si>
  <si>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</si>
  <si>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</si>
  <si>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</si>
  <si>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</si>
  <si>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</si>
  <si>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</si>
  <si>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</si>
  <si>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</si>
  <si>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</si>
  <si>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</si>
  <si>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</si>
  <si>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</si>
  <si>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</si>
  <si>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</si>
  <si>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</si>
  <si>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</si>
  <si>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</si>
  <si>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</si>
  <si>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</si>
  <si>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</si>
  <si>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</si>
  <si>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</si>
  <si>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</si>
  <si>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</si>
  <si>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</si>
  <si>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</si>
  <si>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</si>
  <si>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</si>
  <si>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</si>
  <si>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</si>
  <si>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</si>
  <si>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</si>
  <si>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</si>
  <si>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</si>
  <si>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</si>
  <si>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</si>
  <si>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</si>
  <si>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</si>
  <si>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</si>
  <si>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</si>
  <si>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</si>
  <si>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</si>
  <si>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</si>
  <si>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</si>
  <si>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</si>
  <si>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</si>
  <si>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</si>
  <si>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</si>
  <si>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</si>
  <si>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</si>
  <si>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</si>
  <si>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</si>
  <si>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</si>
  <si>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</si>
  <si>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</si>
  <si>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</si>
  <si>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</si>
  <si>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</si>
  <si>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</si>
  <si>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</si>
  <si>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</si>
  <si>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</si>
  <si>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</si>
  <si>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</si>
  <si>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</si>
  <si>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</si>
  <si>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</si>
  <si>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</si>
  <si>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</si>
  <si>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</si>
  <si>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</si>
  <si>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</si>
  <si>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</si>
  <si>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</si>
  <si>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</si>
  <si>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</si>
  <si>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</si>
  <si>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</si>
  <si>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</si>
  <si>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</si>
  <si>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</si>
  <si>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</si>
  <si>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</si>
  <si>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</si>
  <si>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</si>
  <si>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</si>
  <si>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</si>
  <si>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</si>
  <si>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</si>
  <si>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</si>
  <si>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</si>
  <si>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</si>
  <si>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</si>
  <si>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</si>
  <si>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</si>
  <si>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</si>
  <si>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</si>
  <si>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</si>
  <si>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</si>
  <si>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</si>
  <si>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</si>
  <si>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</si>
  <si>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</si>
  <si>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</si>
  <si>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</si>
  <si>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</si>
  <si>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</si>
  <si>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</si>
  <si>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</si>
  <si>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</si>
  <si>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</si>
  <si>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</si>
  <si>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</si>
  <si>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</si>
  <si>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</si>
  <si>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</si>
  <si>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</si>
  <si>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</si>
  <si>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</si>
  <si>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</si>
  <si>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</si>
  <si>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</si>
  <si>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</si>
  <si>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</si>
  <si>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</si>
  <si>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</si>
  <si>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</si>
  <si>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</si>
  <si>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</si>
  <si>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</si>
  <si>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</si>
  <si>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</si>
  <si>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</si>
  <si>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</si>
  <si>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</si>
  <si>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</si>
  <si>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</si>
  <si>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</si>
  <si>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</si>
  <si>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</si>
  <si>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</si>
  <si>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</si>
  <si>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</si>
  <si>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</si>
  <si>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</si>
  <si>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</si>
  <si>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</si>
  <si>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</si>
  <si>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</si>
  <si>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</si>
  <si>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</si>
  <si>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</si>
  <si>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</si>
  <si>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</si>
  <si>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</si>
  <si>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</si>
  <si>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</si>
  <si>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</si>
  <si>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</si>
  <si>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</si>
  <si>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</si>
  <si>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</si>
  <si>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</si>
  <si>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</si>
  <si>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</si>
  <si>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</si>
  <si>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</si>
  <si>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</si>
  <si>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</si>
  <si>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</si>
  <si>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</si>
  <si>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</si>
  <si>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</si>
  <si>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</si>
  <si>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</si>
  <si>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</si>
  <si>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</si>
  <si>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</si>
  <si>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</si>
  <si>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</si>
  <si>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</si>
  <si>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</si>
  <si>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</si>
  <si>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</si>
  <si>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</si>
  <si>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</si>
  <si>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</si>
  <si>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</si>
  <si>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</si>
  <si>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</si>
  <si>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</si>
  <si>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</si>
  <si>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</si>
  <si>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</si>
  <si>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</si>
  <si>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</si>
  <si>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</si>
  <si>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</si>
  <si>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</si>
  <si>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</si>
  <si>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</si>
  <si>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</si>
  <si>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</si>
  <si>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</si>
  <si>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</si>
  <si>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</si>
  <si>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</si>
  <si>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</si>
  <si>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</si>
  <si>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</si>
  <si>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</si>
  <si>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</si>
  <si>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</si>
  <si>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</si>
  <si>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</si>
  <si>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</si>
  <si>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</si>
  <si>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</si>
  <si>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</si>
  <si>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</si>
  <si>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</si>
  <si>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</si>
  <si>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</si>
  <si>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</si>
  <si>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</si>
  <si>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</si>
  <si>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</si>
  <si>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</si>
  <si>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</si>
  <si>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</si>
  <si>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</si>
  <si>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</si>
  <si>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</si>
  <si>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</si>
  <si>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</si>
  <si>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</si>
  <si>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</si>
  <si>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</si>
  <si>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</si>
  <si>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</si>
  <si>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</si>
  <si>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</si>
  <si>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</si>
  <si>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</si>
  <si>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</si>
  <si>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</si>
  <si>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</si>
  <si>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</si>
  <si>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</si>
  <si>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</si>
  <si>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</si>
  <si>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</si>
  <si>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</si>
  <si>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</si>
  <si>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</si>
  <si>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</si>
  <si>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</si>
  <si>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</si>
  <si>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</si>
  <si>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</si>
  <si>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</si>
  <si>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</si>
  <si>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</si>
  <si>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</si>
  <si>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</si>
  <si>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</si>
  <si>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</si>
  <si>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</si>
  <si>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</si>
  <si>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</si>
  <si>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</si>
  <si>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</si>
  <si>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</si>
  <si>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</si>
  <si>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</si>
  <si>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</si>
  <si>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</si>
  <si>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</si>
  <si>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</si>
  <si>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</si>
  <si>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</si>
  <si>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</si>
  <si>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</si>
  <si>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</si>
  <si>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</si>
  <si>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</si>
  <si>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</si>
  <si>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</si>
  <si>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</si>
  <si>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</si>
  <si>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</si>
  <si>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</si>
  <si>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</si>
  <si>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</si>
  <si>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</si>
  <si>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</si>
  <si>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</si>
  <si>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</si>
  <si>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</si>
  <si>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</si>
  <si>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</si>
  <si>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</si>
  <si>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</si>
  <si>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</si>
  <si>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</si>
  <si>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</si>
  <si>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</si>
  <si>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</si>
  <si>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</si>
  <si>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</si>
  <si>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</si>
  <si>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</si>
  <si>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</si>
  <si>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</si>
  <si>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</si>
  <si>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</si>
  <si>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</si>
  <si>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</si>
  <si>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</si>
  <si>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</si>
  <si>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</si>
  <si>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</si>
  <si>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</si>
  <si>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</si>
  <si>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</si>
  <si>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</si>
  <si>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</si>
  <si>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</si>
  <si>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</si>
  <si>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</si>
  <si>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</si>
  <si>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</si>
  <si>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</si>
  <si>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</si>
  <si>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</si>
  <si>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</si>
  <si>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</si>
  <si>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</si>
  <si>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</si>
  <si>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</si>
  <si>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</si>
  <si>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</si>
  <si>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</si>
  <si>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</si>
  <si>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</si>
  <si>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</si>
  <si>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</si>
  <si>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</si>
  <si>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</si>
  <si>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</si>
  <si>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</si>
  <si>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</si>
  <si>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</si>
  <si>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</si>
  <si>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</si>
  <si>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</si>
  <si>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</si>
  <si>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</si>
  <si>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</si>
  <si>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</si>
  <si>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</si>
  <si>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</si>
  <si>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</si>
  <si>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</si>
  <si>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</si>
  <si>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</si>
  <si>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</si>
  <si>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</si>
  <si>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</si>
  <si>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</si>
  <si>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</si>
  <si>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</si>
  <si>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</si>
  <si>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</si>
  <si>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</si>
  <si>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</si>
  <si>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</si>
  <si>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</si>
  <si>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</si>
  <si>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</si>
  <si>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</si>
  <si>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</si>
  <si>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</si>
  <si>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</si>
  <si>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</si>
  <si>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</si>
  <si>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</si>
  <si>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</si>
  <si>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</si>
  <si>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</si>
  <si>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</si>
  <si>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</si>
  <si>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</si>
  <si>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</si>
  <si>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</si>
  <si>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</si>
  <si>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</si>
  <si>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</si>
  <si>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</si>
  <si>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</si>
  <si>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</si>
  <si>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</si>
  <si>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</si>
  <si>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</si>
  <si>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</si>
  <si>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</si>
  <si>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</si>
  <si>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</si>
  <si>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</si>
  <si>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</si>
  <si>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</si>
  <si>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</si>
  <si>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</si>
  <si>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</si>
  <si>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</si>
  <si>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</si>
  <si>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</si>
  <si>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</si>
  <si>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</si>
  <si>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</si>
  <si>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</si>
  <si>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</si>
  <si>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</si>
  <si>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</si>
  <si>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</si>
  <si>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</si>
  <si>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</si>
  <si>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</si>
  <si>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</si>
  <si>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</si>
  <si>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</si>
  <si>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</si>
  <si>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</si>
  <si>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</si>
  <si>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</si>
  <si>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</si>
  <si>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</si>
  <si>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</si>
  <si>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</si>
  <si>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</si>
  <si>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</si>
  <si>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</si>
  <si>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</si>
  <si>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</si>
  <si>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</si>
  <si>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</si>
  <si>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</si>
  <si>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</si>
  <si>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</si>
  <si>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</si>
  <si>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</si>
  <si>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</si>
  <si>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</si>
  <si>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</si>
  <si>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</si>
  <si>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</si>
  <si>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</si>
  <si>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</si>
  <si>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</si>
  <si>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</si>
  <si>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</si>
  <si>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</si>
  <si>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</si>
  <si>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</si>
  <si>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</si>
  <si>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</si>
  <si>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</si>
  <si>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</si>
  <si>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</si>
  <si>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</si>
  <si>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</si>
  <si>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</si>
  <si>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</si>
  <si>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</si>
  <si>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</si>
  <si>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</si>
  <si>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</si>
  <si>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</si>
  <si>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</si>
  <si>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</si>
  <si>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</si>
  <si>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</si>
  <si>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</si>
  <si>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</si>
  <si>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</si>
  <si>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</si>
  <si>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</si>
  <si>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</si>
  <si>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</si>
  <si>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</si>
  <si>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</si>
  <si>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</si>
  <si>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</si>
  <si>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</si>
  <si>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</si>
  <si>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</si>
  <si>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</si>
  <si>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</si>
  <si>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</si>
  <si>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</si>
  <si>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</si>
  <si>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</si>
  <si>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</si>
  <si>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</si>
  <si>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</si>
  <si>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</si>
  <si>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</si>
  <si>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</si>
  <si>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</si>
  <si>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</si>
  <si>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</si>
  <si>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</si>
  <si>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</si>
  <si>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</si>
  <si>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</si>
  <si>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</si>
  <si>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</si>
  <si>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</si>
  <si>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</si>
  <si>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</si>
  <si>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</si>
  <si>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</si>
  <si>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</si>
  <si>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</si>
  <si>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</si>
  <si>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</si>
  <si>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</si>
  <si>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</si>
  <si>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</si>
  <si>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</si>
  <si>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</si>
  <si>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</si>
  <si>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</si>
  <si>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</si>
  <si>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</si>
  <si>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</si>
  <si>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</si>
  <si>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</si>
  <si>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</si>
  <si>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</si>
  <si>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</si>
  <si>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</si>
  <si>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</si>
  <si>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</si>
  <si>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</si>
  <si>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</si>
  <si>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</si>
  <si>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</si>
  <si>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</si>
  <si>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</si>
  <si>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</si>
  <si>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</si>
  <si>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</si>
  <si>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</si>
  <si>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</si>
  <si>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</si>
  <si>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</si>
  <si>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</si>
  <si>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</si>
  <si>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</si>
  <si>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</si>
  <si>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</si>
  <si>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</si>
  <si>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</si>
  <si>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</si>
  <si>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</si>
  <si>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</si>
  <si>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</si>
  <si>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</si>
  <si>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</si>
  <si>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</si>
  <si>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</si>
  <si>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</si>
  <si>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</si>
  <si>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</si>
  <si>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</si>
  <si>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</si>
  <si>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</si>
  <si>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</si>
  <si>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</si>
  <si>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</si>
  <si>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</si>
  <si>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</si>
  <si>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</si>
  <si>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</si>
  <si>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</si>
  <si>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</si>
  <si>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</si>
  <si>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</si>
  <si>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</si>
  <si>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</si>
  <si>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</si>
  <si>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</si>
  <si>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</si>
  <si>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</si>
  <si>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</si>
  <si>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</si>
  <si>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</si>
  <si>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</si>
  <si>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</si>
  <si>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</si>
  <si>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</si>
  <si>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</si>
  <si>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</si>
  <si>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</si>
  <si>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</si>
  <si>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</si>
  <si>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</si>
  <si>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</si>
  <si>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</si>
  <si>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</si>
  <si>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</si>
  <si>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</si>
  <si>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</si>
  <si>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</si>
  <si>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</si>
  <si>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</si>
  <si>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</si>
  <si>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</si>
  <si>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</si>
  <si>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</si>
  <si>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</si>
  <si>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</si>
  <si>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</si>
  <si>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</si>
  <si>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</si>
  <si>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</si>
  <si>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</si>
  <si>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</si>
  <si>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</si>
  <si>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</si>
  <si>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</si>
  <si>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</si>
  <si>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</si>
  <si>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</si>
  <si>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</si>
  <si>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</si>
  <si>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</si>
  <si>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</si>
  <si>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</si>
  <si>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</si>
  <si>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</si>
  <si>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</si>
  <si>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</si>
  <si>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</si>
  <si>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</si>
  <si>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</si>
  <si>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</si>
  <si>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</si>
  <si>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</si>
  <si>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</si>
  <si>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</si>
  <si>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</si>
  <si>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</si>
  <si>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</si>
  <si>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</si>
  <si>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</si>
  <si>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</si>
  <si>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</si>
  <si>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</si>
  <si>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</si>
  <si>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</si>
  <si>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</si>
  <si>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</si>
  <si>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</si>
  <si>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</si>
  <si>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</si>
  <si>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</si>
  <si>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</si>
  <si>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</si>
  <si>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</si>
  <si>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</si>
  <si>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</si>
  <si>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</si>
  <si>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</si>
  <si>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</si>
  <si>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</si>
  <si>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</si>
  <si>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</si>
  <si>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</si>
  <si>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</si>
  <si>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</si>
  <si>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</si>
  <si>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</si>
  <si>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</si>
  <si>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</si>
  <si>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</si>
  <si>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</si>
  <si>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</si>
  <si>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</si>
  <si>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</si>
  <si>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</si>
  <si>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</si>
  <si>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</si>
  <si>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</si>
  <si>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</si>
  <si>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</si>
  <si>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</si>
  <si>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</si>
  <si>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</si>
  <si>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</si>
  <si>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</si>
  <si>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</si>
  <si>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</si>
  <si>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</si>
  <si>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</si>
  <si>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</si>
  <si>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</si>
  <si>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</si>
  <si>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</si>
  <si>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</si>
  <si>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</si>
  <si>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</si>
  <si>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</si>
  <si>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</si>
  <si>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</si>
  <si>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</si>
  <si>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</si>
  <si>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</si>
  <si>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</si>
  <si>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</si>
  <si>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</si>
  <si>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</si>
  <si>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</si>
  <si>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</si>
  <si>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</si>
  <si>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</si>
  <si>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</si>
  <si>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</si>
  <si>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</si>
  <si>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</si>
  <si>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</si>
  <si>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</si>
  <si>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</si>
  <si>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</si>
  <si>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</si>
  <si>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</si>
  <si>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</si>
  <si>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</si>
  <si>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</si>
  <si>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</si>
  <si>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</si>
  <si>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</si>
  <si>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</si>
  <si>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</si>
  <si>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</si>
  <si>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</si>
  <si>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</si>
  <si>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</si>
  <si>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</si>
  <si>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</si>
  <si>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</si>
  <si>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</si>
  <si>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</si>
  <si>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</si>
  <si>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</si>
  <si>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</si>
  <si>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</si>
  <si>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</si>
  <si>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</si>
  <si>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</si>
  <si>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</si>
  <si>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</si>
  <si>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</si>
  <si>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</si>
  <si>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</si>
  <si>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</si>
  <si>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</si>
  <si>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</si>
  <si>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</si>
  <si>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</si>
  <si>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</si>
  <si>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</si>
  <si>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</si>
  <si>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</si>
  <si>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</si>
  <si>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</si>
  <si>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</si>
  <si>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</si>
  <si>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</si>
  <si>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</si>
  <si>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</si>
  <si>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</si>
  <si>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</si>
  <si>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</si>
  <si>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</si>
  <si>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</si>
  <si>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</si>
  <si>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</si>
  <si>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</si>
  <si>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</si>
  <si>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</si>
  <si>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</si>
  <si>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</si>
  <si>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</si>
  <si>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</si>
  <si>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</si>
  <si>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</si>
  <si>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</si>
  <si>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</si>
  <si>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</si>
  <si>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</si>
  <si>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</si>
  <si>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</si>
  <si>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</si>
  <si>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</si>
  <si>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</si>
  <si>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</si>
  <si>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</si>
  <si>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</si>
  <si>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</si>
  <si>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</si>
  <si>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</si>
  <si>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</si>
  <si>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</si>
  <si>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</si>
  <si>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</si>
  <si>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</si>
  <si>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</si>
  <si>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</si>
  <si>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</si>
  <si>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</si>
  <si>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</si>
  <si>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</si>
  <si>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</si>
  <si>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</si>
  <si>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</si>
  <si>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</si>
  <si>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</si>
  <si>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</si>
  <si>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</si>
  <si>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</si>
  <si>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</si>
  <si>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</si>
  <si>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</si>
  <si>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</si>
  <si>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</si>
  <si>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</si>
  <si>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</si>
  <si>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</si>
  <si>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</si>
  <si>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</si>
  <si>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</si>
  <si>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</si>
  <si>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</si>
  <si>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</si>
  <si>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</si>
  <si>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</si>
  <si>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</si>
  <si>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</si>
  <si>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</si>
  <si>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</si>
  <si>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</si>
  <si>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</si>
  <si>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</si>
  <si>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</si>
  <si>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</si>
  <si>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</si>
  <si>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</si>
  <si>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</si>
  <si>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</si>
  <si>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</si>
  <si>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</si>
  <si>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</si>
  <si>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</si>
  <si>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</si>
  <si>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</si>
  <si>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</si>
  <si>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</si>
  <si>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</si>
  <si>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</si>
  <si>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</si>
  <si>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</si>
  <si>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</si>
  <si>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</si>
  <si>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</si>
  <si>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</si>
  <si>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</si>
  <si>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</si>
  <si>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</si>
  <si>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</si>
  <si>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</si>
  <si>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</si>
  <si>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</si>
  <si>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</si>
  <si>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</si>
  <si>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</si>
  <si>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</si>
  <si>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</si>
  <si>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</si>
  <si>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</si>
  <si>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</si>
  <si>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</si>
  <si>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</si>
  <si>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</si>
  <si>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</si>
  <si>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</si>
  <si>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</si>
  <si>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</si>
  <si>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</si>
  <si>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</si>
  <si>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</si>
  <si>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</si>
  <si>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</si>
  <si>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</si>
  <si>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</si>
  <si>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</si>
  <si>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</si>
  <si>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</si>
  <si>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</si>
  <si>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</si>
  <si>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</si>
  <si>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</si>
  <si>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</si>
  <si>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</si>
  <si>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</si>
  <si>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</si>
  <si>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</si>
  <si>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</si>
  <si>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</si>
  <si>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</si>
  <si>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</si>
  <si>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</si>
  <si>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</si>
  <si>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</si>
  <si>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</si>
  <si>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</si>
  <si>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</si>
  <si>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</si>
  <si>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</si>
  <si>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</si>
  <si>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</si>
  <si>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</si>
  <si>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</si>
  <si>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</si>
  <si>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</si>
  <si>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</si>
  <si>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</si>
  <si>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</si>
  <si>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</si>
  <si>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</si>
  <si>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</si>
  <si>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</si>
  <si>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</si>
  <si>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</si>
  <si>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</si>
  <si>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</si>
  <si>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</si>
  <si>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</si>
  <si>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</si>
  <si>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</si>
  <si>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</si>
  <si>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</si>
  <si>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</si>
  <si>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</si>
  <si>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</si>
  <si>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</si>
  <si>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</si>
  <si>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</si>
  <si>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</si>
  <si>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</si>
  <si>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</si>
  <si>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</si>
  <si>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</si>
  <si>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</si>
  <si>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</si>
  <si>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</si>
  <si>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</si>
  <si>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</si>
  <si>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</si>
  <si>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</si>
  <si>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</si>
  <si>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</si>
  <si>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</si>
  <si>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</si>
  <si>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</si>
  <si>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</si>
  <si>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</si>
  <si>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</si>
  <si>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</si>
  <si>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</si>
  <si>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</si>
  <si>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</si>
  <si>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</si>
  <si>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</si>
  <si>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</si>
  <si>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</si>
  <si>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</si>
  <si>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</si>
  <si>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</si>
  <si>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</si>
  <si>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</si>
  <si>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</si>
  <si>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</si>
  <si>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</si>
  <si>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</si>
  <si>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</si>
  <si>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</si>
  <si>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</si>
  <si>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</si>
  <si>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</si>
  <si>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</si>
  <si>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</si>
  <si>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</si>
  <si>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</si>
  <si>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</si>
  <si>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</si>
  <si>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</si>
  <si>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</si>
  <si>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</si>
  <si>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</si>
  <si>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</si>
  <si>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</si>
  <si>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</si>
  <si>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</si>
  <si>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</si>
  <si>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</si>
  <si>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</si>
  <si>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</si>
  <si>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</si>
  <si>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</si>
  <si>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</si>
  <si>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</si>
  <si>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</si>
  <si>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</si>
  <si>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</si>
  <si>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</si>
  <si>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</si>
  <si>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</si>
  <si>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</si>
  <si>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</si>
  <si>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</si>
  <si>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</si>
  <si>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</si>
  <si>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</si>
  <si>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</si>
  <si>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</si>
  <si>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</si>
  <si>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</si>
  <si>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</si>
  <si>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</si>
  <si>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</si>
  <si>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</si>
  <si>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</si>
  <si>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</si>
  <si>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</si>
  <si>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</si>
  <si>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</si>
  <si>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</si>
  <si>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</si>
  <si>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</si>
  <si>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</si>
  <si>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</si>
  <si>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</si>
  <si>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</si>
  <si>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</si>
  <si>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</si>
  <si>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</si>
  <si>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</si>
  <si>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</si>
  <si>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</si>
  <si>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</si>
  <si>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</si>
  <si>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</si>
  <si>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</si>
  <si>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</si>
  <si>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</si>
  <si>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</si>
  <si>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</si>
  <si>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</si>
  <si>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</si>
  <si>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</si>
  <si>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</si>
  <si>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</si>
  <si>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</si>
  <si>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</si>
  <si>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</si>
  <si>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</si>
  <si>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</si>
  <si>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</si>
  <si>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</si>
  <si>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</si>
  <si>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</si>
  <si>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</si>
  <si>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</si>
  <si>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</si>
  <si>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</si>
  <si>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</si>
  <si>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</si>
  <si>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</si>
  <si>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</si>
  <si>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</si>
  <si>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</si>
  <si>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</si>
  <si>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</si>
  <si>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</si>
  <si>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</si>
  <si>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</si>
  <si>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</si>
  <si>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</si>
  <si>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</si>
  <si>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</si>
  <si>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</si>
  <si>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</si>
  <si>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</si>
  <si>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</si>
  <si>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</si>
  <si>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</si>
  <si>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</si>
  <si>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</si>
  <si>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</si>
  <si>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</si>
  <si>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</si>
  <si>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</si>
  <si>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</si>
  <si>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</si>
  <si>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</si>
  <si>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</si>
  <si>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</si>
  <si>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</si>
  <si>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</si>
  <si>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</si>
  <si>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</si>
  <si>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</si>
  <si>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</si>
  <si>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</si>
  <si>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</si>
  <si>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</si>
  <si>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</si>
  <si>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</si>
  <si>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</si>
  <si>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</si>
  <si>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</si>
  <si>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</si>
  <si>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</si>
  <si>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</si>
  <si>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</si>
  <si>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</si>
  <si>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</si>
  <si>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</si>
  <si>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</si>
  <si>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</si>
  <si>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</si>
  <si>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</si>
  <si>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</si>
  <si>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</si>
  <si>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</si>
  <si>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</si>
  <si>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</si>
  <si>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</si>
  <si>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</si>
  <si>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</si>
  <si>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</si>
  <si>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</si>
  <si>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</si>
  <si>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</si>
  <si>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</si>
  <si>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</si>
  <si>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</si>
  <si>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</si>
  <si>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</si>
  <si>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</si>
  <si>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</si>
  <si>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</si>
  <si>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</si>
  <si>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</si>
  <si>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</si>
  <si>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</si>
  <si>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</si>
  <si>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</si>
  <si>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</si>
  <si>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</si>
  <si>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</si>
  <si>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</si>
  <si>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</si>
  <si>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</si>
  <si>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</si>
  <si>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</si>
  <si>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</si>
  <si>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</si>
  <si>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</si>
  <si>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</si>
  <si>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</si>
  <si>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</si>
  <si>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</si>
  <si>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</si>
  <si>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</si>
  <si>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</si>
  <si>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</si>
  <si>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</si>
  <si>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</si>
  <si>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</si>
  <si>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</si>
  <si>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</si>
  <si>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</si>
  <si>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</si>
  <si>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</si>
  <si>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</si>
  <si>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</si>
  <si>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</si>
  <si>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</si>
  <si>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</si>
  <si>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</si>
  <si>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</si>
  <si>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</si>
  <si>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</si>
  <si>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</si>
  <si>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</si>
  <si>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</si>
  <si>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</si>
  <si>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</si>
  <si>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</si>
  <si>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</si>
  <si>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</si>
  <si>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</si>
  <si>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</si>
  <si>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</si>
  <si>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</si>
  <si>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</si>
  <si>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</si>
  <si>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</si>
  <si>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</si>
  <si>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</si>
  <si>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</si>
  <si>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</si>
  <si>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</si>
  <si>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</si>
  <si>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</si>
  <si>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</si>
  <si>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</si>
  <si>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</si>
  <si>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</si>
  <si>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</si>
  <si>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</si>
  <si>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</si>
  <si>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</si>
  <si>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</si>
  <si>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</si>
  <si>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</si>
  <si>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</si>
  <si>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</si>
  <si>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</si>
  <si>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</si>
  <si>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</si>
  <si>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</si>
  <si>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</si>
  <si>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</si>
  <si>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</si>
  <si>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</si>
  <si>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</si>
  <si>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</si>
  <si>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</si>
  <si>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</si>
  <si>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</si>
  <si>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</si>
  <si>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</si>
  <si>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</si>
  <si>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</si>
  <si>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</si>
  <si>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</si>
  <si>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</si>
  <si>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</si>
  <si>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</si>
  <si>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</si>
  <si>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</si>
  <si>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</si>
  <si>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</si>
  <si>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</si>
  <si>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</si>
  <si>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</si>
  <si>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</si>
  <si>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</si>
  <si>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</si>
  <si>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</si>
  <si>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</si>
  <si>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</si>
  <si>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</si>
  <si>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</si>
  <si>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</si>
  <si>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</si>
  <si>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</si>
  <si>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</si>
  <si>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</si>
  <si>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</si>
  <si>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</si>
  <si>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</si>
  <si>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</si>
  <si>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</si>
  <si>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</si>
  <si>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</si>
  <si>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</si>
  <si>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</si>
  <si>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</si>
  <si>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</si>
  <si>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</si>
  <si>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</si>
  <si>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</si>
  <si>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</si>
  <si>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</si>
  <si>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</si>
  <si>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</si>
  <si>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</si>
  <si>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</si>
  <si>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</si>
  <si>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</si>
  <si>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</si>
  <si>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</si>
  <si>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</si>
  <si>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</si>
  <si>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</si>
  <si>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</si>
  <si>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</si>
  <si>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</si>
  <si>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</si>
  <si>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</si>
  <si>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</si>
  <si>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</si>
  <si>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</si>
  <si>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</si>
  <si>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</si>
  <si>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</si>
  <si>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</si>
  <si>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</si>
  <si>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</si>
  <si>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</si>
  <si>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</si>
  <si>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</si>
  <si>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</si>
  <si>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</si>
  <si>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</si>
  <si>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</si>
  <si>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</si>
  <si>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</si>
  <si>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</si>
  <si>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</si>
  <si>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</si>
  <si>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</si>
  <si>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</si>
  <si>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</si>
  <si>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</si>
  <si>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</si>
  <si>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</si>
  <si>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</si>
  <si>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</si>
  <si>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</si>
  <si>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</si>
  <si>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</si>
  <si>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</si>
  <si>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</si>
  <si>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</si>
  <si>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</si>
  <si>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</si>
  <si>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</si>
  <si>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</si>
  <si>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</si>
  <si>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</si>
  <si>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</si>
  <si>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</si>
  <si>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</si>
  <si>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</si>
  <si>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</si>
  <si>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</si>
  <si>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</si>
  <si>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</si>
  <si>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</si>
  <si>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</si>
  <si>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</si>
  <si>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</si>
  <si>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</si>
  <si>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</si>
  <si>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</si>
  <si>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</si>
  <si>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</si>
  <si>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</si>
  <si>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</si>
  <si>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</si>
  <si>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</si>
  <si>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</si>
  <si>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</si>
  <si>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</si>
  <si>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</si>
  <si>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</si>
  <si>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</si>
  <si>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</si>
  <si>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</si>
  <si>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</si>
  <si>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</si>
  <si>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</si>
  <si>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</si>
  <si>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</si>
  <si>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</si>
  <si>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</si>
  <si>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</si>
  <si>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</si>
  <si>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</si>
  <si>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</si>
  <si>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</si>
  <si>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</si>
  <si>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</si>
  <si>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</si>
  <si>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</si>
  <si>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</si>
  <si>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</si>
  <si>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</si>
  <si>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</si>
  <si>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</si>
  <si>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</si>
  <si>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</si>
  <si>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</si>
  <si>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</si>
  <si>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</si>
  <si>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</si>
  <si>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</si>
  <si>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</si>
  <si>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</si>
  <si>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</si>
  <si>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</si>
  <si>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</si>
  <si>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</si>
  <si>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</si>
  <si>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</si>
  <si>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</si>
  <si>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</si>
  <si>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</si>
  <si>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</si>
  <si>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</si>
  <si>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</si>
  <si>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</si>
  <si>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</si>
  <si>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</si>
  <si>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</si>
  <si>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</si>
  <si>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</si>
  <si>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</si>
  <si>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</si>
  <si>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</si>
  <si>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</si>
  <si>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</si>
  <si>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</si>
  <si>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</si>
  <si>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</si>
  <si>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</si>
  <si>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</si>
  <si>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</si>
  <si>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</si>
  <si>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</si>
  <si>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</si>
  <si>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</si>
  <si>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</si>
  <si>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</si>
  <si>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</si>
  <si>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</si>
  <si>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</si>
  <si>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</si>
  <si>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</si>
  <si>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</si>
  <si>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</si>
  <si>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</si>
  <si>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</si>
  <si>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</si>
  <si>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</si>
  <si>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</si>
  <si>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</si>
  <si>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</si>
  <si>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</si>
  <si>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</si>
  <si>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</si>
  <si>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</si>
  <si>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</si>
  <si>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</si>
  <si>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</si>
  <si>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</si>
  <si>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</si>
  <si>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</si>
  <si>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</si>
  <si>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</si>
  <si>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</si>
  <si>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</si>
  <si>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</si>
  <si>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</si>
  <si>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</si>
  <si>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</si>
  <si>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</si>
  <si>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</si>
  <si>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</si>
  <si>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</si>
  <si>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</si>
  <si>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</si>
  <si>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</si>
  <si>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</si>
  <si>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</si>
  <si>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</si>
  <si>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</si>
  <si>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</si>
  <si>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</si>
  <si>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</si>
  <si>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</si>
  <si>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</si>
  <si>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</si>
  <si>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</si>
  <si>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</si>
  <si>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</si>
  <si>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</si>
  <si>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</si>
  <si>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</si>
  <si>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</si>
  <si>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</si>
  <si>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</si>
  <si>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</si>
  <si>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</si>
  <si>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</si>
  <si>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</si>
  <si>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</si>
  <si>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</si>
  <si>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</si>
  <si>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</si>
  <si>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</si>
  <si>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</si>
  <si>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</si>
  <si>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</si>
  <si>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</si>
  <si>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</si>
  <si>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</si>
  <si>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</si>
  <si>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</si>
  <si>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</si>
  <si>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</si>
  <si>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</si>
  <si>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</si>
  <si>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</si>
  <si>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</si>
  <si>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</si>
  <si>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</si>
  <si>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</si>
  <si>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</si>
  <si>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</si>
  <si>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</si>
  <si>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</si>
  <si>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</si>
  <si>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</si>
  <si>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</si>
  <si>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</si>
  <si>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</si>
  <si>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</si>
  <si>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</si>
  <si>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</si>
  <si>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</si>
  <si>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</si>
  <si>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</si>
  <si>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</si>
  <si>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</si>
  <si>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</si>
  <si>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</si>
  <si>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</si>
  <si>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</si>
  <si>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</si>
  <si>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</si>
  <si>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</si>
  <si>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</si>
  <si>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</si>
  <si>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</si>
  <si>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</si>
  <si>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</si>
  <si>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</si>
  <si>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</si>
  <si>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</si>
  <si>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</si>
  <si>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</si>
  <si>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</si>
  <si>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</si>
  <si>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</si>
  <si>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</si>
  <si>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</si>
  <si>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</si>
  <si>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</si>
  <si>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</si>
  <si>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</si>
  <si>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</si>
  <si>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</si>
  <si>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</si>
  <si>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</si>
  <si>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</si>
  <si>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</si>
  <si>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</si>
  <si>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</si>
  <si>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</si>
  <si>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</si>
  <si>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</si>
  <si>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</si>
  <si>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</si>
  <si>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</si>
  <si>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</si>
  <si>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</si>
  <si>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</si>
  <si>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</si>
  <si>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</si>
  <si>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</si>
  <si>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</si>
  <si>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</si>
  <si>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</si>
  <si>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</si>
  <si>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</si>
  <si>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</si>
  <si>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</si>
  <si>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</si>
  <si>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</si>
  <si>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</si>
  <si>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</si>
  <si>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</si>
  <si>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</si>
  <si>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</si>
  <si>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</si>
  <si>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</si>
  <si>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</si>
  <si>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</si>
  <si>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</si>
  <si>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</si>
  <si>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</si>
  <si>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</si>
  <si>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</si>
  <si>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</si>
  <si>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</si>
  <si>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</si>
  <si>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</si>
  <si>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</si>
  <si>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</si>
  <si>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</si>
  <si>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</si>
  <si>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</si>
  <si>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</si>
  <si>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</si>
  <si>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</si>
  <si>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</si>
  <si>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</si>
  <si>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</si>
  <si>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</si>
  <si>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</si>
  <si>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</si>
  <si>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</si>
  <si>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</si>
  <si>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</si>
  <si>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</si>
  <si>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</si>
  <si>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</si>
  <si>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</si>
  <si>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</si>
  <si>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</si>
  <si>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</si>
  <si>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</si>
  <si>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</si>
  <si>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</si>
  <si>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</si>
  <si>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</si>
  <si>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</si>
  <si>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</si>
  <si>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</si>
  <si>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</si>
  <si>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</si>
  <si>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</si>
  <si>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</si>
  <si>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</si>
  <si>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</si>
  <si>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</si>
  <si>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</si>
  <si>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</si>
  <si>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</si>
  <si>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</si>
  <si>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</si>
  <si>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</si>
  <si>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</si>
  <si>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</si>
  <si>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</si>
  <si>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</si>
  <si>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</si>
  <si>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</si>
  <si>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</si>
  <si>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</si>
  <si>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</si>
  <si>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</si>
  <si>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</si>
  <si>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</si>
  <si>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</si>
  <si>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</si>
  <si>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</si>
  <si>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</si>
  <si>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</si>
  <si>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</si>
  <si>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</si>
  <si>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</si>
  <si>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</si>
  <si>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</si>
  <si>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</si>
  <si>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</si>
  <si>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</si>
  <si>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</si>
  <si>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</si>
  <si>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</si>
  <si>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</si>
  <si>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</si>
  <si>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</si>
  <si>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</si>
  <si>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</si>
  <si>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</si>
  <si>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</si>
  <si>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</si>
  <si>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</si>
  <si>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</si>
  <si>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</si>
  <si>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</si>
  <si>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</si>
  <si>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</si>
  <si>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</si>
  <si>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</si>
  <si>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</si>
  <si>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</si>
  <si>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</si>
  <si>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</si>
  <si>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</si>
  <si>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</si>
  <si>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</si>
  <si>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</si>
  <si>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</si>
  <si>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</si>
  <si>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</si>
  <si>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</si>
  <si>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</si>
  <si>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</si>
  <si>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</si>
  <si>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</si>
  <si>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</si>
  <si>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</si>
  <si>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</si>
  <si>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</si>
  <si>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</si>
  <si>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</si>
  <si>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</si>
  <si>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</si>
  <si>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</si>
  <si>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</si>
  <si>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</si>
  <si>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</si>
  <si>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</si>
  <si>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</si>
  <si>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</si>
  <si>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</si>
  <si>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</si>
  <si>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</si>
  <si>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</si>
  <si>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</si>
  <si>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</si>
  <si>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</si>
  <si>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</si>
  <si>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</si>
  <si>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</si>
  <si>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</si>
  <si>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</si>
  <si>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</si>
  <si>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</si>
  <si>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</si>
  <si>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</si>
  <si>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</si>
  <si>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</si>
  <si>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</si>
  <si>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</si>
  <si>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</si>
  <si>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</si>
  <si>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</si>
  <si>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</si>
  <si>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</si>
  <si>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</si>
  <si>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</si>
  <si>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</si>
  <si>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</si>
  <si>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</si>
  <si>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</si>
  <si>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</si>
  <si>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</si>
  <si>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</si>
  <si>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</si>
  <si>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</si>
  <si>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</si>
  <si>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</si>
  <si>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</si>
  <si>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</si>
  <si>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</si>
  <si>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</si>
  <si>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</si>
  <si>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</si>
  <si>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</si>
  <si>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</si>
  <si>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</si>
  <si>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</si>
  <si>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</si>
  <si>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</si>
  <si>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</si>
  <si>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</si>
  <si>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</si>
  <si>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</si>
  <si>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</si>
  <si>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</si>
  <si>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</si>
  <si>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</si>
  <si>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</si>
  <si>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</si>
  <si>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</si>
  <si>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</si>
  <si>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</si>
  <si>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</si>
  <si>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</si>
  <si>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</si>
  <si>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</si>
  <si>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</si>
  <si>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</si>
  <si>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</si>
  <si>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</si>
  <si>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</si>
  <si>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</si>
  <si>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</si>
  <si>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</si>
  <si>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</si>
  <si>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</si>
  <si>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</si>
  <si>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</si>
  <si>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</si>
  <si>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</si>
  <si>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</si>
  <si>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</si>
  <si>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</si>
  <si>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</si>
  <si>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</si>
  <si>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</si>
  <si>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</si>
  <si>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</si>
  <si>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</si>
  <si>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</si>
  <si>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</si>
  <si>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</si>
  <si>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</si>
  <si>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</si>
  <si>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</si>
  <si>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</si>
  <si>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</si>
  <si>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</si>
  <si>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</si>
  <si>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</si>
  <si>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</si>
  <si>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</si>
  <si>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</si>
  <si>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</si>
  <si>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</si>
  <si>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</si>
  <si>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</si>
  <si>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</si>
  <si>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</si>
  <si>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</si>
  <si>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</si>
  <si>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</si>
  <si>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</si>
  <si>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</si>
  <si>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</si>
  <si>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</si>
  <si>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</si>
  <si>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</si>
  <si>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</si>
  <si>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</si>
  <si>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</si>
  <si>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</si>
  <si>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</si>
  <si>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</si>
  <si>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</si>
  <si>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</si>
  <si>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</si>
  <si>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</si>
  <si>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</si>
  <si>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</si>
  <si>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</si>
  <si>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</si>
  <si>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</si>
  <si>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</si>
  <si>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</si>
  <si>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</si>
  <si>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</si>
  <si>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</si>
  <si>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</si>
  <si>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</si>
  <si>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</si>
  <si>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</si>
  <si>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</si>
  <si>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</si>
  <si>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</si>
  <si>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</si>
  <si>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</si>
  <si>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</si>
  <si>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</si>
  <si>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</si>
  <si>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</si>
  <si>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</si>
  <si>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</si>
  <si>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</si>
  <si>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</si>
  <si>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</si>
  <si>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</si>
  <si>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</si>
  <si>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</si>
  <si>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</si>
  <si>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</si>
  <si>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</si>
  <si>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</si>
  <si>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</si>
  <si>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</si>
  <si>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</si>
  <si>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</si>
  <si>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</si>
  <si>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</si>
  <si>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</si>
  <si>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</si>
  <si>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</si>
  <si>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</si>
  <si>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</si>
  <si>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</si>
  <si>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</si>
  <si>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</si>
  <si>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</si>
  <si>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</si>
  <si>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</si>
  <si>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</si>
  <si>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</si>
  <si>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</si>
  <si>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</si>
  <si>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</si>
  <si>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</si>
  <si>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</si>
  <si>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</si>
  <si>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</si>
  <si>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</si>
  <si>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</si>
  <si>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</si>
  <si>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</si>
  <si>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</si>
  <si>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</si>
  <si>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</si>
  <si>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</si>
  <si>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</si>
  <si>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</si>
  <si>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</si>
  <si>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</si>
  <si>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</si>
  <si>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</si>
  <si>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</si>
  <si>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</si>
  <si>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</si>
  <si>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</si>
  <si>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</si>
  <si>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</si>
  <si>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</si>
  <si>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</si>
  <si>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</si>
  <si>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</si>
  <si>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</si>
  <si>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</si>
  <si>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</si>
  <si>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</si>
  <si>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</si>
  <si>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</si>
  <si>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</si>
  <si>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</si>
  <si>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</si>
  <si>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</si>
  <si>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</si>
  <si>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</si>
  <si>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</si>
  <si>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</si>
  <si>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</si>
  <si>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</si>
  <si>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</si>
  <si>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</si>
  <si>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</si>
  <si>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</si>
  <si>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</si>
  <si>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</si>
  <si>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</si>
  <si>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</si>
  <si>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</si>
  <si>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</si>
  <si>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</si>
  <si>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</si>
  <si>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</si>
  <si>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</si>
  <si>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</si>
  <si>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</si>
  <si>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</si>
  <si>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</si>
  <si>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</si>
  <si>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</si>
  <si>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</si>
  <si>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</si>
  <si>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</si>
  <si>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</si>
  <si>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</si>
  <si>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</si>
  <si>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</si>
  <si>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</si>
  <si>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</si>
  <si>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</si>
  <si>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</si>
  <si>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</si>
  <si>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</si>
  <si>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</si>
  <si>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</si>
  <si>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</si>
  <si>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</si>
  <si>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</si>
  <si>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</si>
  <si>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</si>
  <si>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</si>
  <si>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</si>
  <si>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</si>
  <si>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</si>
  <si>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</si>
  <si>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</si>
  <si>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</si>
  <si>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</si>
  <si>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</si>
  <si>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</si>
  <si>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</si>
  <si>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</si>
  <si>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</si>
  <si>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</si>
  <si>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</si>
  <si>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</si>
  <si>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</si>
  <si>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</si>
  <si>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</si>
  <si>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</si>
  <si>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</si>
  <si>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</si>
  <si>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</si>
  <si>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</si>
  <si>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</si>
  <si>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</si>
  <si>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</si>
  <si>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</si>
  <si>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</si>
  <si>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</si>
  <si>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</si>
  <si>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</si>
  <si>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</si>
  <si>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</si>
  <si>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</si>
  <si>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</si>
  <si>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</si>
  <si>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</si>
  <si>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</si>
  <si>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</si>
  <si>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</si>
  <si>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</si>
  <si>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</si>
  <si>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</si>
  <si>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</si>
  <si>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</si>
  <si>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</si>
  <si>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</si>
  <si>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</si>
  <si>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</si>
  <si>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</si>
  <si>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</si>
  <si>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</si>
  <si>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</si>
  <si>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</si>
  <si>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</si>
  <si>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</si>
  <si>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</si>
  <si>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</si>
  <si>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</si>
  <si>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</si>
  <si>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</si>
  <si>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</si>
  <si>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</si>
  <si>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</si>
  <si>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</si>
  <si>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</si>
  <si>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</si>
  <si>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</si>
  <si>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</si>
  <si>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</si>
  <si>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</si>
  <si>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</si>
  <si>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</si>
  <si>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</si>
  <si>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</si>
  <si>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</si>
  <si>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</si>
  <si>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</si>
  <si>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</si>
  <si>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</si>
  <si>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</si>
  <si>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</si>
  <si>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</si>
  <si>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</si>
  <si>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</si>
  <si>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</si>
  <si>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</si>
  <si>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</si>
  <si>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</si>
  <si>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</si>
  <si>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</si>
  <si>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</si>
  <si>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</si>
  <si>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</si>
  <si>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</si>
  <si>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</si>
  <si>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</si>
  <si>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</si>
  <si>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</si>
  <si>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</si>
  <si>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</si>
  <si>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</si>
  <si>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</si>
  <si>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</si>
  <si>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</si>
  <si>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</si>
  <si>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</si>
  <si>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</si>
  <si>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</si>
  <si>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</si>
  <si>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</si>
  <si>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</si>
  <si>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</si>
  <si>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</si>
  <si>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</si>
  <si>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</si>
  <si>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</si>
  <si>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</si>
  <si>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</si>
  <si>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</si>
  <si>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</si>
  <si>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</si>
  <si>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</si>
  <si>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</si>
  <si>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</si>
  <si>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</si>
  <si>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</si>
  <si>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</si>
  <si>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</si>
  <si>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</si>
  <si>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</si>
  <si>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</si>
  <si>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</si>
  <si>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</si>
  <si>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</si>
  <si>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</si>
  <si>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</si>
  <si>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</si>
  <si>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</si>
  <si>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</si>
  <si>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</si>
  <si>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</si>
  <si>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</si>
  <si>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</si>
  <si>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</si>
  <si>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</si>
  <si>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</si>
  <si>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</si>
  <si>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</si>
  <si>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</si>
  <si>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</si>
  <si>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</si>
  <si>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</si>
  <si>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</si>
  <si>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</si>
  <si>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</si>
  <si>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</si>
  <si>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</si>
  <si>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</si>
  <si>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</si>
  <si>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</si>
  <si>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</si>
  <si>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</si>
  <si>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</si>
  <si>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</si>
  <si>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</si>
  <si>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</si>
  <si>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</si>
  <si>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</si>
  <si>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</si>
  <si>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</si>
  <si>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</si>
  <si>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</si>
  <si>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</si>
  <si>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</si>
  <si>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</si>
  <si>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</si>
  <si>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</si>
  <si>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</si>
  <si>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</si>
  <si>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</si>
  <si>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</si>
  <si>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</si>
  <si>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</si>
  <si>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</si>
  <si>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</si>
  <si>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</si>
  <si>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</si>
  <si>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</si>
  <si>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</si>
  <si>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</si>
  <si>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</si>
  <si>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</si>
  <si>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</si>
  <si>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</si>
  <si>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</si>
  <si>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</si>
  <si>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</si>
  <si>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</si>
  <si>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</si>
  <si>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</si>
  <si>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</si>
  <si>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</si>
  <si>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</si>
  <si>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</si>
  <si>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</si>
  <si>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</si>
  <si>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</si>
  <si>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</si>
  <si>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</si>
  <si>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</si>
  <si>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</si>
  <si>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</si>
  <si>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</si>
  <si>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</si>
  <si>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</si>
  <si>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</si>
  <si>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</si>
  <si>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</si>
  <si>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</si>
  <si>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</si>
  <si>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</si>
  <si>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</si>
  <si>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</si>
  <si>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</si>
  <si>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</si>
  <si>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</si>
  <si>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</si>
  <si>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</si>
  <si>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</si>
  <si>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</si>
  <si>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</si>
  <si>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</si>
  <si>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</si>
  <si>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</si>
  <si>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</si>
  <si>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</si>
  <si>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</si>
  <si>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</si>
  <si>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</si>
  <si>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</si>
  <si>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</si>
  <si>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</si>
  <si>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</si>
  <si>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</si>
  <si>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</si>
  <si>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</si>
  <si>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</si>
  <si>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</si>
  <si>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</si>
  <si>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</si>
  <si>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</si>
  <si>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</si>
  <si>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</si>
  <si>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</si>
  <si>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</si>
  <si>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</si>
  <si>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</si>
  <si>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</si>
  <si>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</si>
  <si>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</si>
  <si>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</si>
  <si>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</si>
  <si>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</si>
  <si>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</si>
  <si>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</si>
  <si>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</si>
  <si>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</si>
  <si>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</si>
  <si>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</si>
  <si>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</si>
  <si>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</si>
  <si>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</si>
  <si>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</si>
  <si>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</si>
  <si>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</si>
  <si>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</si>
  <si>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</si>
  <si>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</si>
  <si>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</si>
  <si>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</si>
  <si>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</si>
  <si>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</si>
  <si>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</si>
  <si>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</si>
  <si>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</si>
  <si>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</si>
  <si>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</si>
  <si>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</si>
  <si>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</si>
  <si>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</si>
  <si>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</si>
  <si>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</si>
  <si>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</si>
  <si>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</si>
  <si>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</si>
  <si>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</si>
  <si>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</si>
  <si>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</si>
  <si>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</si>
  <si>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</si>
  <si>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</si>
  <si>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</si>
  <si>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</si>
  <si>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</si>
  <si>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</si>
  <si>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</si>
  <si>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</si>
  <si>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</si>
  <si>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</si>
  <si>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</si>
  <si>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</si>
  <si>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</si>
  <si>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</si>
  <si>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</si>
  <si>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</si>
  <si>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</si>
  <si>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</si>
  <si>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</si>
  <si>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</si>
  <si>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</si>
  <si>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</si>
  <si>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</si>
  <si>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</si>
  <si>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</si>
  <si>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</si>
  <si>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</si>
  <si>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</si>
  <si>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</si>
  <si>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</si>
  <si>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</si>
  <si>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</si>
  <si>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</si>
  <si>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</si>
  <si>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</si>
  <si>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</si>
  <si>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</si>
  <si>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</si>
  <si>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</si>
  <si>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</si>
  <si>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</si>
  <si>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</si>
  <si>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</si>
  <si>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</si>
  <si>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</si>
  <si>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</si>
  <si>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</si>
  <si>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</si>
  <si>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</si>
  <si>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</si>
  <si>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</si>
  <si>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</si>
  <si>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</si>
  <si>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</si>
  <si>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</si>
  <si>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</si>
  <si>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</si>
  <si>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</si>
  <si>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</si>
  <si>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</si>
  <si>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</si>
  <si>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</si>
  <si>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</si>
  <si>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</si>
  <si>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</si>
  <si>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</si>
  <si>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</si>
  <si>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</si>
  <si>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</si>
  <si>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</si>
  <si>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</si>
  <si>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</si>
  <si>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</si>
  <si>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</si>
  <si>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</si>
  <si>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</si>
  <si>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</si>
  <si>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</si>
  <si>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</si>
  <si>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</si>
  <si>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</si>
  <si>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</si>
  <si>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</si>
  <si>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</si>
  <si>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</si>
  <si>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</si>
  <si>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</si>
  <si>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</si>
  <si>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</si>
  <si>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</si>
  <si>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</si>
  <si>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</si>
  <si>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</si>
  <si>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</si>
  <si>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</si>
  <si>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</si>
  <si>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</si>
  <si>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</si>
  <si>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</si>
  <si>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</si>
  <si>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</si>
  <si>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</si>
  <si>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</si>
  <si>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</si>
  <si>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</si>
  <si>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</si>
  <si>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</si>
  <si>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</si>
  <si>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</si>
  <si>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</si>
  <si>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</si>
  <si>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</si>
  <si>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</si>
  <si>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</si>
  <si>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</si>
  <si>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</si>
  <si>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</si>
  <si>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</si>
  <si>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</si>
  <si>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</si>
  <si>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</si>
  <si>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</si>
  <si>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</si>
  <si>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</si>
  <si>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</si>
  <si>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</si>
  <si>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</si>
  <si>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</si>
  <si>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</si>
  <si>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</si>
  <si>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</si>
  <si>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</si>
  <si>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</si>
  <si>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</si>
  <si>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</si>
  <si>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</si>
  <si>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</si>
  <si>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</si>
  <si>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</si>
  <si>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</si>
  <si>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</si>
  <si>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</si>
  <si>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</si>
  <si>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</si>
  <si>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</si>
  <si>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</si>
  <si>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</si>
  <si>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</si>
  <si>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</si>
  <si>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</si>
  <si>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</si>
  <si>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</si>
  <si>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</si>
  <si>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</si>
  <si>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</si>
  <si>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</si>
  <si>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</si>
  <si>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</si>
  <si>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</si>
  <si>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</si>
  <si>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</si>
  <si>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</si>
  <si>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</si>
  <si>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</si>
  <si>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</si>
  <si>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</si>
  <si>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</si>
  <si>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</si>
  <si>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</si>
  <si>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</si>
  <si>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</si>
  <si>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</si>
  <si>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</si>
  <si>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</si>
  <si>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</si>
  <si>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</si>
  <si>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</si>
  <si>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</si>
  <si>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</si>
  <si>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</si>
  <si>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</si>
  <si>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</si>
  <si>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</si>
  <si>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</si>
  <si>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</si>
  <si>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</si>
  <si>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</si>
  <si>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</si>
  <si>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</si>
  <si>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</si>
  <si>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</si>
  <si>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</si>
  <si>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</si>
  <si>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</si>
  <si>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</si>
  <si>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</si>
  <si>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</si>
  <si>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</si>
  <si>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</si>
  <si>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</si>
  <si>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</si>
  <si>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</si>
  <si>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</si>
  <si>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</si>
  <si>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</si>
  <si>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</si>
  <si>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</si>
  <si>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</si>
  <si>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</si>
  <si>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</si>
  <si>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</si>
  <si>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</si>
  <si>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</si>
  <si>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</si>
  <si>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</si>
  <si>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</si>
  <si>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</si>
  <si>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</si>
  <si>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</si>
  <si>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</si>
  <si>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</si>
  <si>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</si>
  <si>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</si>
  <si>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</si>
  <si>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</si>
  <si>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</si>
  <si>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</si>
  <si>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</si>
  <si>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</si>
  <si>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</si>
  <si>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</si>
  <si>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</si>
  <si>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</si>
  <si>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</si>
  <si>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</si>
  <si>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</si>
  <si>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</si>
  <si>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</si>
  <si>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</si>
  <si>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</si>
  <si>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</si>
  <si>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</si>
  <si>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</si>
  <si>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</si>
  <si>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</si>
  <si>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</si>
  <si>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</si>
  <si>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</si>
  <si>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</si>
  <si>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</si>
  <si>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</si>
  <si>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</si>
  <si>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</si>
  <si>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</si>
  <si>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</si>
  <si>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</si>
  <si>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</si>
  <si>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</si>
  <si>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</si>
  <si>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</si>
  <si>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</si>
  <si>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</si>
  <si>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</si>
  <si>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</si>
  <si>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</si>
  <si>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</si>
  <si>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</si>
  <si>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</si>
  <si>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</si>
  <si>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</si>
  <si>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</si>
  <si>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</si>
  <si>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</si>
  <si>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</si>
  <si>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</si>
  <si>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</si>
  <si>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</si>
  <si>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</si>
  <si>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</si>
  <si>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</si>
  <si>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</si>
  <si>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</si>
  <si>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</si>
  <si>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</si>
  <si>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</si>
  <si>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</si>
  <si>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</si>
  <si>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</si>
  <si>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</si>
  <si>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</si>
  <si>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</si>
  <si>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</si>
  <si>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</si>
  <si>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</si>
  <si>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</si>
  <si>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</si>
  <si>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</si>
  <si>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</si>
  <si>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</si>
  <si>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</si>
  <si>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</si>
  <si>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</si>
  <si>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</si>
  <si>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</si>
  <si>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</si>
  <si>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</si>
  <si>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</si>
  <si>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</si>
  <si>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</si>
  <si>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</si>
  <si>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</si>
  <si>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</si>
  <si>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</si>
  <si>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</si>
  <si>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</si>
  <si>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</si>
  <si>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</si>
  <si>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</si>
  <si>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</si>
  <si>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</si>
  <si>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</si>
  <si>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</si>
  <si>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</si>
  <si>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</si>
  <si>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</si>
  <si>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</si>
  <si>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</si>
  <si>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</si>
  <si>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</si>
  <si>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</si>
  <si>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</si>
  <si>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</si>
  <si>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</si>
  <si>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</si>
  <si>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</si>
  <si>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</si>
  <si>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</si>
  <si>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</si>
  <si>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</si>
  <si>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</si>
  <si>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</si>
  <si>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</si>
  <si>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</si>
  <si>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</si>
  <si>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</si>
  <si>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</si>
  <si>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</si>
  <si>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</si>
  <si>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</si>
  <si>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</si>
  <si>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</si>
  <si>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</si>
  <si>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</si>
  <si>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</si>
  <si>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</si>
  <si>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</si>
  <si>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</si>
  <si>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</si>
  <si>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</si>
  <si>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</si>
  <si>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</si>
  <si>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</si>
  <si>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</si>
  <si>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</si>
  <si>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</si>
  <si>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</si>
  <si>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</si>
  <si>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</si>
  <si>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</si>
  <si>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</si>
  <si>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</si>
  <si>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</si>
  <si>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</si>
  <si>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</si>
  <si>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</si>
  <si>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</si>
  <si>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</si>
  <si>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</si>
  <si>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</si>
  <si>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</si>
  <si>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</si>
  <si>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</si>
  <si>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</si>
  <si>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</si>
  <si>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</si>
  <si>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</si>
  <si>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</si>
  <si>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</si>
  <si>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</si>
  <si>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</si>
  <si>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</si>
  <si>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</si>
  <si>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</si>
  <si>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</si>
  <si>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</si>
  <si>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</si>
  <si>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</si>
  <si>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</si>
  <si>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</si>
  <si>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</si>
  <si>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</si>
  <si>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</si>
  <si>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</si>
  <si>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</si>
  <si>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</si>
  <si>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</si>
  <si>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</si>
  <si>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</si>
  <si>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</si>
  <si>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</si>
  <si>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</si>
  <si>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</si>
  <si>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</si>
  <si>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</si>
  <si>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</si>
  <si>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</si>
  <si>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</si>
  <si>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</si>
  <si>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</si>
  <si>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</si>
  <si>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</si>
  <si>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</si>
  <si>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</si>
  <si>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</si>
  <si>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</si>
  <si>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</si>
  <si>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</si>
  <si>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</si>
  <si>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</si>
  <si>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</si>
  <si>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</si>
  <si>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</si>
  <si>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</si>
  <si>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</si>
  <si>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</si>
  <si>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</si>
  <si>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</si>
  <si>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</si>
  <si>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</si>
  <si>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</si>
  <si>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</si>
  <si>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</si>
  <si>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</si>
  <si>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</si>
  <si>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</si>
  <si>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</si>
  <si>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</si>
  <si>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</si>
  <si>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</si>
  <si>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</si>
  <si>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</si>
  <si>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</si>
  <si>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</si>
  <si>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</si>
  <si>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</si>
  <si>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</si>
  <si>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</si>
  <si>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</si>
  <si>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</si>
  <si>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</si>
  <si>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</si>
  <si>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</si>
  <si>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</si>
  <si>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</si>
  <si>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</si>
  <si>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</si>
  <si>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</si>
  <si>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</si>
  <si>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</si>
  <si>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</si>
  <si>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</si>
  <si>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</si>
  <si>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</si>
  <si>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</si>
  <si>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</si>
  <si>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</si>
  <si>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</si>
  <si>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</si>
  <si>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</si>
  <si>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</si>
  <si>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</si>
  <si>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</si>
  <si>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</si>
  <si>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</si>
  <si>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</si>
  <si>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</si>
  <si>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</si>
  <si>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</si>
  <si>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</si>
  <si>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</si>
  <si>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</si>
  <si>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</si>
  <si>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</si>
  <si>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</si>
  <si>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</si>
  <si>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</si>
  <si>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</si>
  <si>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</si>
  <si>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</si>
  <si>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</si>
  <si>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</si>
  <si>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</si>
  <si>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</si>
  <si>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</si>
  <si>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</si>
  <si>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</si>
  <si>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</si>
  <si>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</si>
  <si>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</si>
  <si>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</si>
  <si>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</si>
  <si>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</si>
  <si>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</si>
  <si>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</si>
  <si>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</si>
  <si>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</si>
  <si>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</si>
  <si>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</si>
  <si>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</si>
  <si>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</si>
  <si>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</si>
  <si>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</si>
  <si>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</si>
  <si>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</si>
  <si>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</si>
  <si>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</si>
  <si>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</si>
  <si>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</si>
  <si>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</si>
  <si>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</si>
  <si>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</si>
  <si>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</si>
  <si>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</si>
  <si>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</si>
  <si>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</si>
  <si>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</si>
  <si>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</si>
  <si>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</si>
  <si>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</si>
  <si>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</si>
  <si>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</si>
  <si>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</si>
  <si>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</si>
  <si>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</si>
  <si>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</si>
  <si>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</si>
  <si>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</si>
  <si>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</si>
  <si>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</si>
  <si>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</si>
  <si>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</si>
  <si>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</si>
  <si>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</si>
  <si>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</si>
  <si>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</si>
  <si>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</si>
  <si>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</si>
  <si>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</si>
  <si>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</si>
  <si>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</si>
  <si>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</si>
  <si>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</si>
  <si>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</si>
  <si>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</si>
  <si>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</si>
  <si>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</si>
  <si>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</si>
  <si>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</si>
  <si>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</si>
  <si>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</si>
  <si>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</si>
  <si>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</si>
  <si>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</si>
  <si>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</si>
  <si>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</si>
  <si>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</si>
  <si>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</si>
  <si>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</si>
  <si>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</si>
  <si>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</si>
  <si>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</si>
  <si>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</si>
  <si>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</si>
  <si>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</si>
  <si>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</si>
  <si>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</si>
  <si>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</si>
  <si>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</si>
  <si>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</si>
  <si>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</si>
  <si>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</si>
  <si>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</si>
  <si>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</si>
  <si>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</si>
  <si>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</si>
  <si>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</si>
  <si>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</si>
  <si>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</si>
  <si>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</si>
  <si>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</si>
  <si>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</si>
  <si>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</si>
  <si>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</si>
  <si>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</si>
  <si>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</si>
  <si>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</si>
  <si>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</si>
  <si>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</si>
  <si>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</si>
  <si>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</si>
  <si>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</si>
  <si>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</si>
  <si>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</si>
  <si>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</si>
  <si>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</si>
  <si>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</si>
  <si>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</si>
  <si>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</si>
  <si>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</si>
  <si>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</si>
  <si>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</si>
  <si>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</si>
  <si>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</si>
  <si>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</si>
  <si>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</si>
  <si>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</si>
  <si>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</si>
  <si>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</si>
  <si>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</si>
  <si>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</si>
  <si>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</si>
  <si>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</si>
  <si>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</si>
  <si>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</si>
  <si>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</si>
  <si>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</si>
  <si>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</si>
  <si>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</si>
  <si>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</si>
  <si>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</si>
  <si>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</si>
  <si>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</si>
  <si>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</si>
  <si>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</si>
  <si>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</si>
  <si>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</si>
  <si>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</si>
  <si>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</si>
  <si>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</si>
  <si>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</si>
  <si>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</si>
  <si>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</si>
  <si>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</si>
  <si>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</si>
  <si>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</si>
  <si>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</si>
  <si>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</si>
  <si>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</si>
  <si>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</si>
  <si>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</si>
  <si>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</si>
  <si>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</si>
  <si>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</si>
  <si>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</si>
  <si>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</si>
  <si>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</si>
  <si>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</si>
  <si>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</si>
  <si>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</si>
  <si>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</si>
  <si>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</si>
  <si>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</si>
  <si>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</si>
  <si>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</si>
  <si>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</si>
  <si>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</si>
  <si>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</si>
  <si>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</si>
  <si>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</si>
  <si>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</si>
  <si>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</si>
  <si>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</si>
  <si>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</si>
  <si>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</si>
  <si>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</si>
  <si>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</si>
  <si>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</si>
  <si>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</si>
  <si>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</si>
  <si>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</si>
  <si>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</si>
  <si>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</si>
  <si>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</si>
  <si>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</si>
  <si>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</si>
  <si>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</si>
  <si>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</si>
  <si>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</si>
  <si>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</si>
  <si>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</si>
  <si>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</si>
  <si>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</si>
  <si>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</si>
  <si>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</si>
  <si>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</si>
  <si>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</si>
  <si>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</si>
  <si>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</si>
  <si>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</si>
  <si>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</si>
  <si>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</si>
  <si>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</si>
  <si>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</si>
  <si>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</si>
  <si>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</si>
  <si>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</si>
  <si>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</si>
  <si>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</si>
  <si>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</si>
  <si>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</si>
  <si>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</si>
  <si>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</si>
  <si>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</si>
  <si>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</si>
  <si>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</si>
  <si>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</si>
  <si>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</si>
  <si>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</si>
  <si>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</si>
  <si>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</si>
  <si>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</si>
  <si>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</si>
  <si>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</si>
  <si>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</si>
  <si>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</si>
  <si>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</si>
  <si>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</si>
  <si>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</si>
  <si>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</si>
  <si>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</si>
  <si>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</si>
  <si>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</si>
  <si>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</si>
  <si>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</si>
  <si>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</si>
  <si>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</si>
  <si>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</si>
  <si>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</si>
  <si>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</si>
  <si>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</si>
  <si>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</si>
  <si>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</si>
  <si>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</si>
  <si>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</si>
  <si>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</si>
  <si>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</si>
  <si>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</si>
  <si>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</si>
  <si>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</si>
  <si>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</si>
  <si>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</si>
  <si>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</si>
  <si>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</si>
  <si>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</si>
  <si>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</si>
  <si>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</si>
  <si>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</si>
  <si>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</si>
  <si>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</si>
  <si>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</si>
  <si>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</si>
  <si>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</si>
  <si>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</si>
  <si>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</si>
  <si>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</si>
  <si>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</si>
  <si>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</si>
  <si>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</si>
  <si>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</si>
  <si>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</si>
  <si>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</si>
  <si>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</si>
  <si>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</si>
  <si>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</si>
  <si>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</si>
  <si>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</si>
  <si>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</si>
  <si>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</si>
  <si>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</si>
  <si>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</si>
  <si>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</si>
  <si>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</si>
  <si>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</si>
  <si>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</si>
  <si>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</si>
  <si>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</si>
  <si>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</si>
  <si>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</si>
  <si>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</si>
  <si>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</si>
  <si>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</si>
  <si>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</si>
  <si>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</si>
  <si>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</si>
  <si>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</si>
  <si>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</si>
  <si>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</si>
  <si>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</si>
  <si>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</si>
  <si>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</si>
  <si>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</si>
  <si>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</si>
  <si>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</si>
  <si>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</si>
  <si>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</si>
  <si>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</si>
  <si>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</si>
  <si>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</si>
  <si>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</si>
  <si>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</si>
  <si>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</si>
  <si>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</si>
  <si>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</si>
  <si>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</si>
  <si>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</si>
  <si>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</si>
  <si>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</si>
  <si>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</si>
  <si>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</si>
  <si>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</si>
  <si>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</si>
  <si>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</si>
  <si>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</si>
  <si>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</si>
  <si>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</si>
  <si>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</si>
  <si>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</si>
  <si>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</si>
  <si>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</si>
  <si>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</si>
  <si>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</si>
  <si>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</si>
  <si>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</si>
  <si>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</si>
  <si>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</si>
  <si>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</si>
  <si>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</si>
  <si>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</si>
  <si>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</si>
  <si>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</si>
  <si>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</si>
  <si>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</si>
  <si>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</si>
  <si>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</si>
  <si>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</si>
  <si>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</si>
  <si>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</si>
  <si>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</si>
  <si>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</si>
  <si>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</si>
  <si>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</si>
  <si>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</si>
  <si>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</si>
  <si>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</si>
  <si>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</si>
  <si>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</si>
  <si>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</si>
  <si>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</si>
  <si>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</si>
  <si>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</si>
  <si>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</si>
  <si>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</si>
  <si>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</si>
  <si>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</si>
  <si>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</si>
  <si>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</si>
  <si>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</si>
  <si>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</si>
  <si>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</si>
  <si>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</si>
  <si>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</si>
  <si>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</si>
  <si>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</si>
  <si>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</si>
  <si>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</si>
  <si>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</si>
  <si>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</si>
  <si>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</si>
  <si>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</si>
  <si>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</si>
  <si>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</si>
  <si>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</si>
  <si>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</si>
  <si>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</si>
  <si>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</si>
  <si>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</si>
  <si>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</si>
  <si>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</si>
  <si>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</si>
  <si>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</si>
  <si>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</si>
  <si>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</si>
  <si>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</si>
  <si>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</si>
  <si>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</si>
  <si>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</si>
  <si>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</si>
  <si>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</si>
  <si>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</si>
  <si>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</si>
  <si>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</si>
  <si>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</si>
  <si>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</si>
  <si>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</si>
  <si>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</si>
  <si>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</si>
  <si>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</si>
  <si>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</si>
  <si>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</si>
  <si>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</si>
  <si>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</si>
  <si>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</si>
  <si>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</si>
  <si>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</si>
  <si>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</si>
  <si>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</si>
  <si>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</si>
  <si>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</si>
  <si>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</si>
  <si>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</si>
  <si>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</si>
  <si>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</si>
  <si>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</si>
  <si>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</si>
  <si>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</si>
  <si>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</si>
  <si>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</si>
  <si>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</si>
  <si>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</si>
  <si>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</si>
  <si>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</si>
  <si>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</si>
  <si>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</si>
  <si>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</si>
  <si>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</si>
  <si>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</si>
  <si>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</si>
  <si>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</si>
  <si>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</si>
  <si>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</si>
  <si>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</si>
  <si>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</si>
  <si>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</si>
  <si>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</si>
  <si>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</si>
  <si>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</si>
  <si>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</si>
  <si>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</si>
  <si>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</si>
  <si>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</si>
  <si>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</si>
  <si>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</si>
  <si>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</si>
  <si>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</si>
  <si>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</si>
  <si>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</si>
  <si>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</si>
  <si>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</si>
  <si>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</si>
  <si>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</si>
  <si>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</si>
  <si>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</si>
  <si>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</si>
  <si>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</si>
  <si>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</si>
  <si>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</si>
  <si>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</si>
  <si>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</si>
  <si>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</si>
  <si>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</si>
  <si>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</si>
  <si>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</si>
  <si>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</si>
  <si>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</si>
  <si>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</si>
  <si>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</si>
  <si>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</si>
  <si>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</si>
  <si>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</si>
  <si>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</si>
  <si>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</si>
  <si>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</si>
  <si>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</si>
  <si>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</si>
  <si>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</si>
  <si>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</si>
  <si>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</si>
  <si>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</si>
  <si>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</si>
  <si>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</si>
  <si>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</si>
  <si>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</si>
  <si>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</si>
  <si>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</si>
  <si>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</si>
  <si>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</si>
  <si>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</si>
  <si>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</si>
  <si>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</si>
  <si>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</si>
  <si>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</si>
  <si>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</si>
  <si>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</si>
  <si>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</si>
  <si>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</si>
  <si>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</si>
  <si>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</si>
  <si>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</si>
  <si>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</si>
  <si>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</si>
  <si>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</si>
  <si>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</si>
  <si>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</si>
  <si>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</si>
  <si>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</si>
  <si>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</si>
  <si>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</si>
  <si>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</si>
  <si>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</si>
  <si>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</si>
  <si>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</si>
  <si>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</si>
  <si>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</si>
  <si>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</si>
  <si>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</si>
  <si>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</si>
  <si>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</si>
  <si>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</si>
  <si>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</si>
  <si>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</si>
  <si>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</si>
  <si>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</si>
  <si>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</si>
  <si>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</si>
  <si>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</si>
  <si>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</si>
  <si>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</si>
  <si>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</si>
  <si>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</si>
  <si>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</si>
  <si>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</si>
  <si>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</si>
  <si>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</si>
  <si>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</si>
  <si>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</si>
  <si>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</si>
  <si>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</si>
  <si>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</si>
  <si>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</si>
  <si>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</si>
  <si>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</si>
  <si>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</si>
  <si>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</si>
  <si>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</si>
  <si>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</si>
  <si>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</si>
  <si>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</si>
  <si>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</si>
  <si>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</si>
  <si>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</si>
  <si>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</si>
  <si>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</si>
  <si>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</si>
  <si>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</si>
  <si>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</si>
  <si>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</si>
  <si>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</si>
  <si>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</si>
  <si>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</si>
  <si>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</si>
  <si>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</si>
  <si>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</si>
  <si>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</si>
  <si>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</si>
  <si>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</si>
  <si>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</si>
  <si>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</si>
  <si>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</si>
  <si>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</si>
  <si>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</si>
  <si>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</si>
  <si>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</si>
  <si>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</si>
  <si>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</si>
  <si>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</si>
  <si>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</si>
  <si>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</si>
  <si>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</si>
  <si>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</si>
  <si>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</si>
  <si>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</si>
  <si>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</si>
  <si>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</si>
  <si>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</si>
  <si>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</si>
  <si>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</si>
  <si>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</si>
  <si>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</si>
  <si>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</si>
  <si>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</si>
  <si>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</si>
  <si>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</si>
  <si>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</si>
  <si>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</si>
  <si>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</si>
  <si>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</si>
  <si>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</si>
  <si>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</si>
  <si>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</si>
  <si>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</si>
  <si>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</si>
  <si>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</si>
  <si>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</si>
  <si>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</si>
  <si>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</si>
  <si>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</si>
  <si>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</si>
  <si>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</si>
  <si>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</si>
  <si>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</si>
  <si>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</si>
  <si>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</si>
  <si>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</si>
  <si>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</si>
  <si>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</si>
  <si>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</si>
  <si>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</si>
  <si>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</si>
  <si>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</si>
  <si>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</si>
  <si>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</si>
  <si>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</si>
  <si>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</si>
  <si>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</si>
  <si>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</si>
  <si>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</si>
  <si>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</si>
  <si>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</si>
  <si>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</si>
  <si>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</si>
  <si>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</si>
  <si>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</si>
  <si>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</si>
  <si>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</si>
  <si>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</si>
  <si>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</si>
  <si>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</si>
  <si>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</si>
  <si>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</si>
  <si>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</si>
  <si>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</si>
  <si>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</si>
  <si>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</si>
  <si>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</si>
  <si>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</si>
  <si>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</si>
  <si>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</si>
  <si>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</si>
  <si>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</si>
  <si>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</si>
  <si>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</si>
  <si>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</si>
  <si>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</si>
  <si>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</si>
  <si>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</si>
  <si>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</si>
  <si>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</si>
  <si>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</si>
  <si>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</si>
  <si>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</si>
  <si>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</si>
  <si>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</si>
  <si>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</si>
  <si>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</si>
  <si>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</si>
  <si>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</si>
  <si>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</si>
  <si>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</si>
  <si>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</si>
  <si>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</si>
  <si>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</si>
  <si>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</si>
  <si>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</si>
  <si>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</si>
  <si>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</si>
  <si>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</si>
  <si>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</si>
  <si>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</si>
  <si>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</si>
  <si>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</si>
  <si>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</si>
  <si>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</si>
  <si>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</si>
  <si>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</si>
  <si>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</si>
  <si>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</si>
  <si>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</si>
  <si>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</si>
  <si>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</si>
  <si>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</si>
  <si>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</si>
  <si>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</si>
  <si>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</si>
  <si>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</si>
  <si>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</si>
  <si>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</si>
  <si>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</si>
  <si>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</si>
  <si>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</si>
  <si>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</si>
  <si>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</si>
  <si>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</si>
  <si>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</si>
  <si>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</si>
  <si>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</si>
  <si>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</si>
  <si>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</si>
  <si>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</si>
  <si>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</si>
  <si>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</si>
  <si>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</si>
  <si>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</si>
  <si>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</si>
  <si>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</si>
  <si>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</si>
  <si>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</si>
  <si>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</si>
  <si>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</si>
  <si>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</si>
  <si>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</si>
  <si>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</si>
  <si>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</si>
  <si>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</si>
  <si>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</si>
  <si>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</si>
  <si>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</si>
  <si>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</si>
  <si>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</si>
  <si>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</si>
  <si>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</si>
  <si>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</si>
  <si>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</si>
  <si>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</si>
  <si>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</si>
  <si>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</si>
  <si>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</si>
  <si>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</si>
  <si>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</si>
  <si>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</si>
  <si>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</si>
  <si>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</si>
  <si>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</si>
  <si>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</si>
  <si>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</si>
  <si>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</si>
  <si>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</si>
  <si>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</si>
  <si>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</si>
  <si>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</si>
  <si>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</si>
  <si>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</si>
  <si>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</si>
  <si>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</si>
  <si>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</si>
  <si>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</si>
  <si>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</si>
  <si>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</si>
  <si>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</si>
  <si>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</si>
  <si>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</si>
  <si>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</si>
  <si>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</si>
  <si>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</si>
  <si>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</si>
  <si>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</si>
  <si>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</si>
  <si>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</si>
  <si>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</si>
  <si>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</si>
  <si>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</si>
  <si>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</si>
  <si>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</si>
  <si>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</si>
  <si>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</si>
  <si>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</si>
  <si>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</si>
  <si>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</si>
  <si>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</si>
  <si>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</si>
  <si>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</si>
  <si>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</si>
  <si>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</si>
  <si>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</si>
  <si>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</si>
  <si>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</si>
  <si>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</si>
  <si>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</si>
  <si>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</si>
  <si>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</si>
  <si>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</si>
  <si>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</si>
  <si>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</si>
  <si>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</si>
  <si>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</si>
  <si>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</si>
  <si>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</si>
  <si>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</si>
  <si>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</si>
  <si>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</si>
  <si>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</si>
  <si>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</si>
  <si>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</si>
  <si>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</si>
  <si>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</si>
  <si>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</si>
  <si>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</si>
  <si>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</si>
  <si>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</si>
  <si>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</si>
  <si>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</si>
  <si>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</si>
  <si>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</si>
  <si>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</si>
  <si>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</si>
  <si>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</si>
  <si>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</si>
  <si>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</si>
  <si>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</si>
  <si>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</si>
  <si>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</si>
  <si>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</si>
  <si>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</si>
  <si>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</si>
  <si>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</si>
  <si>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</si>
  <si>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</si>
  <si>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</si>
  <si>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</si>
  <si>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</si>
  <si>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</si>
  <si>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</si>
  <si>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</si>
  <si>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</si>
  <si>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</si>
  <si>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</si>
  <si>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</si>
  <si>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</si>
  <si>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</si>
  <si>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</si>
  <si>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</si>
  <si>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</si>
  <si>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</si>
  <si>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</si>
  <si>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</si>
  <si>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</si>
  <si>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</si>
  <si>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</si>
  <si>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</si>
  <si>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</si>
  <si>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</si>
  <si>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</si>
  <si>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</si>
  <si>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</si>
  <si>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</si>
  <si>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</si>
  <si>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</si>
  <si>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</si>
  <si>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</si>
  <si>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</si>
  <si>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</si>
  <si>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</si>
  <si>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</si>
  <si>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</si>
  <si>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</si>
  <si>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</si>
  <si>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</si>
  <si>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</si>
  <si>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</si>
  <si>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</si>
  <si>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</si>
  <si>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</si>
  <si>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</si>
  <si>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</si>
  <si>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</si>
  <si>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</si>
  <si>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</si>
  <si>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</si>
  <si>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</si>
  <si>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</si>
  <si>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</si>
  <si>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</si>
  <si>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</si>
  <si>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</si>
  <si>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</si>
  <si>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</si>
  <si>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</si>
  <si>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</si>
  <si>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</si>
  <si>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</si>
  <si>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</si>
  <si>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</si>
  <si>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</si>
  <si>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</si>
  <si>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</si>
  <si>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</si>
  <si>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</si>
  <si>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</si>
  <si>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</si>
  <si>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</si>
  <si>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</si>
  <si>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</si>
  <si>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</si>
  <si>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</si>
  <si>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</si>
  <si>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</si>
  <si>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</si>
  <si>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</si>
  <si>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</si>
  <si>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</si>
  <si>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</si>
  <si>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</si>
  <si>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</si>
  <si>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</si>
  <si>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</si>
  <si>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</si>
  <si>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</si>
  <si>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</si>
  <si>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</si>
  <si>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</si>
  <si>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</si>
  <si>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</si>
  <si>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</si>
  <si>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</si>
  <si>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</si>
  <si>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</si>
  <si>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</si>
  <si>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</si>
  <si>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</si>
  <si>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</si>
  <si>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</si>
  <si>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</si>
  <si>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</si>
  <si>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</si>
  <si>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</si>
  <si>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</si>
  <si>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</si>
  <si>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</si>
  <si>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</si>
  <si>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</si>
  <si>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</si>
  <si>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</si>
  <si>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</si>
  <si>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</si>
  <si>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</si>
  <si>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</si>
  <si>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</si>
  <si>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</si>
  <si>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</si>
  <si>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</si>
  <si>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</si>
  <si>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</si>
  <si>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</si>
  <si>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</si>
  <si>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</si>
  <si>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</si>
  <si>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</si>
  <si>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</si>
  <si>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</si>
  <si>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</si>
  <si>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</si>
  <si>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</si>
  <si>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</si>
  <si>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</si>
  <si>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</si>
  <si>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</si>
  <si>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</si>
  <si>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</si>
  <si>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</si>
  <si>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</si>
  <si>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</si>
  <si>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</si>
  <si>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</si>
  <si>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</si>
  <si>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</si>
  <si>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</si>
  <si>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</si>
  <si>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</si>
  <si>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</si>
  <si>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</si>
  <si>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</si>
  <si>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</si>
  <si>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</si>
  <si>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</si>
  <si>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</si>
  <si>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</si>
  <si>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</si>
  <si>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</si>
  <si>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</si>
  <si>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</si>
  <si>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</si>
  <si>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</si>
  <si>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</si>
  <si>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</si>
  <si>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</si>
  <si>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</si>
  <si>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</si>
  <si>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</si>
  <si>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</si>
  <si>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</si>
  <si>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</si>
  <si>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</si>
  <si>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</si>
  <si>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</si>
  <si>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</si>
  <si>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</si>
  <si>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</si>
  <si>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</si>
  <si>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</si>
  <si>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</si>
  <si>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</si>
  <si>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</si>
  <si>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</si>
  <si>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</si>
  <si>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</si>
  <si>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</si>
  <si>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</si>
  <si>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</si>
  <si>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</si>
  <si>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</si>
  <si>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</si>
  <si>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</si>
  <si>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</si>
  <si>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</si>
  <si>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</si>
  <si>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</si>
  <si>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</si>
  <si>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</si>
  <si>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</si>
  <si>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</si>
  <si>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</si>
  <si>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</si>
  <si>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</si>
  <si>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</si>
  <si>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</si>
  <si>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</si>
  <si>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</si>
  <si>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</si>
  <si>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</si>
  <si>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</si>
  <si>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</si>
  <si>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</si>
  <si>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</si>
  <si>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</si>
  <si>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</si>
  <si>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</si>
  <si>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</si>
  <si>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</si>
  <si>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</si>
  <si>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</si>
  <si>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</si>
  <si>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</si>
  <si>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</si>
  <si>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</si>
  <si>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</si>
  <si>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</si>
  <si>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</si>
  <si>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</si>
  <si>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</si>
  <si>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</si>
  <si>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</si>
  <si>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</si>
  <si>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</si>
  <si>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</si>
  <si>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</si>
  <si>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</si>
  <si>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</si>
  <si>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</si>
  <si>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</si>
  <si>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</si>
  <si>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</si>
  <si>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</si>
  <si>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</si>
  <si>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</si>
  <si>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</si>
  <si>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</si>
  <si>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</si>
  <si>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</si>
  <si>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</si>
  <si>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</si>
  <si>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</si>
  <si>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</si>
  <si>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</si>
  <si>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</si>
  <si>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</si>
  <si>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</si>
  <si>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</si>
  <si>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</si>
  <si>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</si>
  <si>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</si>
  <si>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</si>
  <si>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</si>
  <si>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</si>
  <si>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</si>
  <si>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</si>
  <si>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</si>
  <si>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</si>
  <si>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</si>
  <si>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</si>
  <si>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</si>
  <si>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</si>
  <si>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</si>
  <si>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</si>
  <si>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</si>
  <si>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</si>
  <si>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</si>
  <si>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</si>
  <si>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</si>
  <si>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</si>
  <si>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</si>
  <si>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</si>
  <si>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</si>
  <si>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</si>
  <si>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</si>
  <si>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</si>
  <si>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</si>
  <si>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</si>
  <si>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</si>
  <si>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</si>
  <si>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</si>
  <si>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</si>
  <si>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</si>
  <si>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</si>
  <si>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</si>
  <si>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</si>
  <si>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</si>
  <si>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</si>
  <si>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</si>
  <si>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</si>
  <si>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</si>
  <si>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</si>
  <si>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</si>
  <si>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</si>
  <si>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</si>
  <si>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</si>
  <si>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</si>
  <si>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</si>
  <si>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</si>
  <si>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</si>
  <si>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</si>
  <si>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</si>
  <si>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</si>
  <si>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</si>
  <si>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</si>
  <si>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</si>
  <si>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</si>
  <si>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</si>
  <si>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</si>
  <si>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</si>
  <si>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</si>
  <si>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</si>
  <si>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</si>
  <si>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</si>
  <si>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</si>
  <si>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</si>
  <si>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</si>
  <si>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</si>
  <si>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</si>
  <si>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</si>
  <si>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</si>
  <si>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</si>
  <si>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</si>
  <si>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</si>
  <si>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</si>
  <si>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</si>
  <si>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</si>
  <si>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</si>
  <si>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</si>
  <si>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</si>
  <si>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</si>
  <si>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</si>
  <si>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</si>
  <si>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</si>
  <si>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</si>
  <si>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</si>
  <si>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</si>
  <si>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</si>
  <si>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</si>
  <si>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</si>
  <si>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</si>
  <si>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</si>
  <si>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</si>
  <si>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</si>
  <si>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</si>
  <si>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</si>
  <si>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</si>
  <si>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</si>
  <si>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</si>
  <si>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</si>
  <si>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</si>
  <si>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</si>
  <si>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</si>
  <si>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</si>
  <si>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</si>
  <si>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</si>
  <si>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</si>
  <si>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</si>
  <si>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</si>
  <si>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</si>
  <si>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</si>
  <si>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</si>
  <si>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</si>
  <si>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</si>
  <si>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</si>
  <si>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</si>
  <si>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</si>
  <si>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</si>
  <si>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</si>
  <si>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</si>
  <si>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</si>
  <si>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</si>
  <si>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</si>
  <si>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</si>
  <si>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</si>
  <si>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</si>
  <si>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</si>
  <si>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</si>
  <si>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</si>
  <si>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</si>
  <si>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</si>
  <si>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</si>
  <si>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</si>
  <si>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</si>
  <si>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</si>
  <si>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</si>
  <si>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</si>
  <si>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</si>
  <si>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</si>
  <si>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</si>
  <si>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</si>
  <si>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</si>
  <si>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</si>
  <si>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</si>
  <si>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</si>
  <si>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</si>
  <si>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</si>
  <si>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</si>
  <si>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</si>
  <si>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</si>
  <si>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</si>
  <si>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</si>
  <si>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</si>
  <si>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</si>
  <si>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</si>
  <si>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</si>
  <si>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</si>
  <si>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</si>
  <si>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</si>
  <si>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</si>
  <si>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</si>
  <si>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</si>
  <si>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</si>
  <si>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</si>
  <si>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</si>
  <si>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</si>
  <si>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</si>
  <si>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</si>
  <si>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</si>
  <si>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</si>
  <si>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</si>
  <si>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</si>
  <si>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</si>
  <si>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</si>
  <si>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</si>
  <si>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</si>
  <si>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</si>
  <si>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</si>
  <si>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</si>
  <si>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</si>
  <si>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</si>
  <si>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</si>
  <si>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</si>
  <si>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</si>
  <si>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</si>
  <si>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</si>
  <si>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</si>
  <si>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</si>
  <si>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</si>
  <si>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</si>
  <si>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</si>
  <si>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</si>
  <si>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</si>
  <si>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</si>
  <si>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</si>
  <si>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</si>
  <si>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</si>
  <si>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</si>
  <si>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</si>
  <si>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</si>
  <si>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</si>
  <si>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</si>
  <si>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</si>
  <si>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</si>
  <si>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</si>
  <si>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</si>
  <si>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</si>
  <si>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</si>
  <si>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</si>
  <si>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</si>
  <si>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</si>
  <si>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</si>
  <si>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</si>
  <si>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</si>
  <si>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</si>
  <si>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</si>
  <si>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</si>
  <si>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</si>
  <si>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</si>
  <si>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</si>
  <si>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</si>
  <si>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</si>
  <si>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</si>
  <si>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</si>
  <si>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</si>
  <si>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</si>
  <si>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</si>
  <si>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</si>
  <si>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</si>
  <si>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</si>
  <si>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</si>
  <si>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</si>
  <si>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</si>
  <si>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</si>
  <si>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</si>
  <si>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</si>
  <si>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</si>
  <si>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</si>
  <si>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</si>
  <si>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</si>
  <si>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</si>
  <si>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</si>
  <si>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</si>
  <si>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</si>
  <si>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</si>
  <si>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</si>
  <si>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</si>
  <si>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</si>
  <si>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</si>
  <si>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</si>
  <si>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</si>
  <si>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</si>
  <si>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</si>
  <si>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</si>
  <si>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</si>
  <si>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</si>
  <si>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</si>
  <si>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</si>
  <si>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</si>
  <si>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</si>
  <si>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</si>
  <si>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</si>
  <si>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</si>
  <si>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</si>
  <si>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</si>
  <si>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</si>
  <si>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</si>
  <si>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</si>
  <si>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</si>
  <si>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</si>
  <si>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</si>
  <si>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</si>
  <si>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</si>
  <si>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</si>
  <si>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</si>
  <si>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</si>
  <si>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</si>
  <si>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</si>
  <si>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</si>
  <si>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</si>
  <si>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</si>
  <si>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</si>
  <si>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</si>
  <si>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</si>
  <si>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</si>
  <si>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</si>
  <si>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</si>
  <si>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</si>
  <si>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</si>
  <si>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</si>
  <si>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</si>
  <si>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</si>
  <si>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</si>
  <si>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</si>
  <si>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</si>
  <si>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</si>
  <si>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</si>
  <si>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</si>
  <si>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</si>
  <si>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</si>
  <si>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</si>
  <si>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</si>
  <si>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</si>
  <si>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</si>
  <si>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</si>
  <si>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</si>
  <si>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</si>
  <si>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</si>
  <si>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</si>
  <si>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</si>
  <si>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</si>
  <si>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</si>
  <si>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</si>
  <si>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</si>
  <si>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</si>
  <si>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</si>
  <si>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</si>
  <si>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</si>
  <si>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</si>
  <si>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</si>
  <si>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</si>
  <si>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</si>
  <si>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</si>
  <si>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</si>
  <si>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</si>
  <si>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</si>
  <si>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</si>
  <si>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</si>
  <si>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</si>
  <si>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</si>
  <si>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</si>
  <si>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</si>
  <si>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</si>
  <si>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</si>
  <si>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</si>
  <si>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</si>
  <si>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</si>
  <si>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</si>
  <si>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</si>
  <si>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</si>
  <si>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</si>
  <si>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</si>
  <si>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</si>
  <si>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</si>
  <si>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</si>
  <si>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</si>
  <si>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</si>
  <si>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</si>
  <si>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</si>
  <si>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</si>
  <si>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</si>
  <si>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</si>
  <si>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</si>
  <si>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</si>
  <si>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</si>
  <si>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</si>
  <si>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</si>
  <si>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</si>
  <si>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</si>
  <si>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</si>
  <si>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</si>
  <si>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</si>
  <si>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</si>
  <si>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</si>
  <si>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</si>
  <si>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</si>
  <si>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</si>
  <si>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</si>
  <si>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</si>
  <si>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</si>
  <si>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</si>
  <si>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</si>
  <si>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</si>
  <si>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</si>
  <si>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</si>
  <si>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</si>
  <si>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</si>
  <si>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</si>
  <si>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</si>
  <si>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</si>
  <si>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</si>
  <si>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</si>
  <si>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</si>
  <si>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</si>
  <si>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</si>
  <si>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</si>
  <si>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</si>
  <si>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</si>
  <si>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</si>
  <si>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</si>
  <si>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</si>
  <si>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</si>
  <si>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</si>
  <si>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</si>
  <si>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</si>
  <si>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</si>
  <si>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</si>
  <si>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</si>
  <si>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</si>
  <si>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</si>
  <si>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</si>
  <si>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</si>
  <si>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</si>
  <si>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</si>
  <si>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</si>
  <si>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</si>
  <si>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</si>
  <si>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</si>
  <si>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</si>
  <si>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</si>
  <si>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</si>
  <si>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</si>
  <si>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</si>
  <si>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</si>
  <si>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</si>
  <si>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</si>
  <si>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</si>
  <si>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</si>
  <si>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</si>
  <si>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</si>
  <si>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</si>
  <si>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</si>
  <si>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</si>
  <si>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</si>
  <si>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</si>
  <si>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</si>
  <si>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</si>
  <si>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</si>
  <si>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</si>
  <si>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</si>
  <si>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</si>
  <si>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</si>
  <si>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</si>
  <si>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</si>
  <si>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</si>
  <si>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</si>
  <si>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</si>
  <si>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</si>
  <si>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</si>
  <si>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</si>
  <si>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</si>
  <si>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</si>
  <si>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</si>
  <si>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</si>
  <si>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</si>
  <si>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</si>
  <si>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</si>
  <si>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</si>
  <si>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</si>
  <si>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</si>
  <si>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</si>
  <si>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</si>
  <si>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</si>
  <si>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</si>
  <si>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</si>
  <si>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</si>
  <si>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</si>
  <si>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</si>
  <si>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</si>
  <si>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</si>
  <si>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</si>
  <si>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</si>
  <si>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</si>
  <si>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</si>
  <si>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</si>
  <si>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</si>
  <si>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</si>
  <si>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</si>
  <si>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</si>
  <si>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</si>
  <si>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</si>
  <si>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</si>
  <si>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</si>
  <si>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</si>
  <si>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</si>
  <si>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</si>
  <si>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</si>
  <si>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</si>
  <si>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</si>
  <si>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</si>
  <si>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</si>
  <si>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</si>
  <si>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</si>
  <si>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</si>
  <si>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</si>
  <si>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</si>
  <si>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</si>
  <si>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</si>
  <si>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</si>
  <si>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</si>
  <si>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</si>
  <si>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</si>
  <si>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</si>
  <si>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</si>
  <si>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</si>
  <si>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</si>
  <si>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</si>
  <si>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</si>
  <si>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</si>
  <si>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</si>
  <si>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</si>
  <si>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</si>
  <si>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</si>
  <si>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</si>
  <si>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</si>
  <si>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</si>
  <si>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</si>
  <si>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</si>
  <si>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</si>
  <si>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</si>
  <si>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</si>
  <si>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</si>
  <si>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</si>
  <si>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</si>
  <si>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</si>
  <si>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</si>
  <si>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</si>
  <si>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</si>
  <si>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</si>
  <si>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</si>
  <si>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</si>
  <si>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</si>
  <si>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</si>
  <si>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</si>
  <si>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</si>
  <si>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</si>
  <si>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</si>
  <si>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</si>
  <si>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</si>
  <si>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</si>
  <si>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</si>
  <si>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</si>
  <si>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</si>
  <si>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</si>
  <si>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</si>
  <si>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</si>
  <si>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</si>
  <si>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</si>
  <si>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</si>
  <si>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</si>
  <si>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</si>
  <si>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</si>
  <si>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</si>
  <si>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</si>
  <si>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</si>
  <si>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</si>
  <si>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</si>
  <si>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</si>
  <si>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</si>
  <si>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</si>
  <si>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</si>
  <si>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</si>
  <si>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</si>
  <si>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</si>
  <si>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</si>
  <si>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</si>
  <si>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</si>
  <si>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</si>
  <si>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</si>
  <si>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</si>
  <si>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</si>
  <si>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</si>
  <si>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</si>
  <si>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</si>
  <si>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</si>
  <si>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</si>
  <si>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</si>
  <si>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</si>
  <si>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</si>
  <si>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</si>
  <si>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</si>
  <si>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</si>
  <si>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</si>
  <si>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</si>
  <si>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</si>
  <si>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</si>
  <si>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</si>
  <si>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</si>
  <si>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</si>
  <si>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</si>
  <si>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</si>
  <si>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</si>
  <si>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</si>
  <si>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</si>
  <si>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</si>
  <si>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</si>
  <si>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</si>
  <si>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</si>
  <si>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</si>
  <si>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</si>
  <si>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</si>
  <si>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</si>
  <si>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</si>
  <si>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</si>
  <si>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</si>
  <si>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</si>
  <si>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</si>
  <si>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</si>
  <si>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</si>
  <si>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</si>
  <si>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</si>
  <si>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</si>
  <si>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</si>
  <si>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</si>
  <si>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</si>
  <si>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</si>
  <si>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</si>
  <si>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</si>
  <si>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</si>
  <si>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</si>
  <si>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</si>
  <si>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</si>
  <si>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</si>
  <si>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</si>
  <si>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</si>
  <si>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</si>
  <si>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</si>
  <si>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</si>
  <si>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</si>
  <si>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</si>
  <si>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</si>
  <si>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</si>
  <si>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</si>
  <si>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</si>
  <si>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</si>
  <si>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</si>
  <si>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</si>
  <si>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</si>
  <si>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</si>
  <si>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</si>
  <si>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</si>
  <si>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</si>
  <si>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</si>
  <si>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</si>
  <si>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</si>
  <si>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</si>
  <si>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</si>
  <si>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</si>
  <si>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</si>
  <si>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</si>
  <si>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</si>
  <si>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</si>
  <si>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</si>
  <si>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</si>
  <si>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</si>
  <si>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</si>
  <si>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</si>
  <si>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</si>
  <si>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</si>
  <si>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</si>
  <si>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</si>
  <si>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</si>
  <si>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</si>
  <si>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</si>
  <si>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</si>
  <si>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</si>
  <si>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</si>
  <si>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</si>
  <si>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</si>
  <si>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</si>
  <si>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</si>
  <si>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</si>
  <si>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</si>
  <si>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</si>
  <si>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</si>
  <si>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</si>
  <si>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</si>
  <si>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</si>
  <si>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</si>
  <si>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</si>
  <si>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</si>
  <si>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</si>
  <si>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</si>
  <si>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</si>
  <si>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</si>
  <si>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</si>
  <si>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</si>
  <si>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</si>
  <si>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</si>
  <si>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</si>
  <si>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</si>
  <si>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</si>
  <si>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</si>
  <si>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</si>
  <si>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</si>
  <si>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</si>
  <si>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</si>
  <si>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</si>
  <si>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</si>
  <si>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</si>
  <si>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</si>
  <si>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</si>
  <si>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</si>
  <si>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</si>
  <si>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</si>
  <si>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</si>
  <si>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</si>
  <si>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</si>
  <si>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</si>
  <si>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</si>
  <si>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</si>
  <si>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</si>
  <si>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</si>
  <si>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</si>
  <si>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</si>
  <si>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</si>
  <si>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</si>
  <si>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</si>
  <si>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</si>
  <si>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</si>
  <si>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</si>
  <si>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</si>
  <si>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</si>
  <si>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</si>
  <si>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</si>
  <si>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</si>
  <si>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</si>
  <si>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</si>
  <si>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</si>
  <si>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</si>
  <si>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</si>
  <si>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</si>
  <si>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</si>
  <si>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</si>
  <si>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</si>
  <si>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</si>
  <si>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</si>
  <si>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</si>
  <si>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</si>
  <si>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</si>
  <si>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</si>
  <si>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</si>
  <si>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</si>
  <si>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</si>
  <si>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</si>
  <si>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</si>
  <si>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</si>
  <si>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</si>
  <si>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</si>
  <si>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</si>
  <si>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</si>
  <si>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</si>
  <si>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</si>
  <si>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</si>
  <si>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</si>
  <si>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</si>
  <si>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</si>
  <si>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</si>
  <si>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</si>
  <si>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</si>
  <si>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</si>
  <si>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</si>
  <si>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</si>
  <si>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</si>
  <si>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</si>
  <si>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</si>
  <si>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</si>
  <si>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</si>
  <si>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</si>
  <si>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</si>
  <si>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</si>
  <si>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</si>
  <si>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</si>
  <si>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</si>
  <si>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</si>
  <si>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</si>
  <si>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</si>
  <si>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</si>
  <si>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</si>
  <si>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</si>
  <si>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</si>
  <si>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</si>
  <si>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</si>
  <si>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</si>
  <si>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</si>
  <si>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</si>
  <si>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</si>
  <si>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</si>
  <si>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</si>
  <si>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</si>
  <si>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</si>
  <si>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</si>
  <si>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</si>
  <si>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</si>
  <si>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</si>
  <si>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</si>
  <si>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</si>
  <si>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</si>
  <si>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</si>
  <si>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</si>
  <si>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</si>
  <si>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</si>
  <si>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</si>
  <si>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</si>
  <si>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</si>
  <si>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</si>
  <si>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</si>
  <si>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</si>
  <si>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</si>
  <si>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</si>
  <si>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</si>
  <si>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</si>
  <si>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</si>
  <si>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</si>
  <si>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</si>
  <si>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</si>
  <si>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</si>
  <si>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</si>
  <si>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</si>
  <si>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</si>
  <si>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</si>
  <si>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</si>
  <si>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</si>
  <si>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</si>
  <si>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</si>
  <si>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</si>
  <si>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</si>
  <si>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</si>
  <si>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</si>
  <si>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</si>
  <si>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</si>
  <si>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</si>
  <si>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</si>
  <si>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</si>
  <si>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</si>
  <si>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</si>
  <si>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</si>
  <si>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</si>
  <si>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</si>
  <si>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</si>
  <si>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</si>
  <si>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</si>
  <si>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</si>
  <si>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</si>
  <si>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</si>
  <si>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</si>
  <si>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</si>
  <si>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</si>
  <si>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</si>
  <si>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</si>
  <si>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</si>
  <si>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</si>
  <si>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</si>
  <si>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</si>
  <si>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</si>
  <si>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</si>
  <si>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</si>
  <si>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</si>
  <si>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</si>
  <si>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</si>
  <si>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</si>
  <si>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</si>
  <si>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</si>
  <si>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</si>
  <si>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</si>
  <si>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</si>
  <si>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</si>
  <si>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</si>
  <si>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</si>
  <si>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</si>
  <si>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</si>
  <si>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</si>
  <si>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</si>
  <si>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</si>
  <si>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</si>
  <si>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</si>
  <si>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</si>
  <si>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</si>
  <si>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</si>
  <si>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</si>
  <si>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</si>
  <si>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</si>
  <si>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</si>
  <si>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</si>
  <si>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</si>
  <si>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</si>
  <si>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</si>
  <si>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</si>
  <si>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</si>
  <si>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</si>
  <si>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</si>
  <si>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</si>
  <si>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</si>
  <si>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</si>
  <si>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</si>
  <si>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</si>
  <si>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</si>
  <si>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</si>
  <si>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</si>
  <si>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</si>
  <si>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</si>
  <si>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</si>
  <si>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</si>
  <si>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</si>
  <si>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</si>
  <si>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</si>
  <si>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</si>
  <si>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</si>
  <si>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</si>
  <si>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</si>
  <si>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</si>
  <si>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</si>
  <si>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</si>
  <si>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</si>
  <si>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</si>
  <si>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</si>
  <si>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</si>
  <si>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</si>
  <si>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</si>
  <si>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</si>
  <si>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</si>
  <si>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</si>
  <si>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</si>
  <si>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</si>
  <si>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</si>
  <si>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</si>
  <si>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</si>
  <si>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</si>
  <si>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</si>
  <si>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</si>
  <si>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</si>
  <si>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</si>
  <si>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</si>
  <si>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</si>
  <si>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</si>
  <si>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</si>
  <si>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</si>
  <si>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</si>
  <si>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</si>
  <si>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</si>
  <si>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</si>
  <si>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</si>
  <si>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</si>
  <si>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</si>
  <si>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</si>
  <si>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</si>
  <si>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</si>
  <si>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</si>
  <si>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</si>
  <si>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</si>
  <si>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</si>
  <si>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</si>
  <si>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</si>
  <si>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</si>
  <si>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</si>
  <si>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</si>
  <si>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</si>
  <si>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</si>
  <si>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</si>
  <si>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</si>
  <si>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</si>
  <si>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</si>
  <si>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</si>
  <si>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</si>
  <si>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</si>
  <si>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</si>
  <si>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</si>
  <si>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</si>
  <si>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</si>
  <si>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</si>
  <si>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</si>
  <si>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</si>
  <si>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</si>
  <si>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</si>
  <si>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</si>
  <si>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</si>
  <si>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</si>
  <si>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</si>
  <si>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</si>
  <si>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</si>
  <si>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</si>
  <si>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</si>
  <si>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</si>
  <si>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</si>
  <si>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</si>
  <si>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</si>
  <si>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</si>
  <si>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</si>
  <si>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</si>
  <si>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</si>
  <si>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</si>
  <si>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</si>
  <si>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</si>
  <si>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</si>
  <si>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</si>
  <si>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</si>
  <si>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</si>
  <si>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</si>
  <si>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</si>
  <si>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</si>
  <si>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</si>
  <si>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</si>
  <si>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</si>
  <si>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</si>
  <si>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</si>
  <si>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</si>
  <si>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</si>
  <si>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</si>
  <si>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</si>
  <si>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</si>
  <si>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</si>
  <si>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</si>
  <si>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</si>
  <si>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</si>
  <si>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</si>
  <si>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</si>
  <si>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</si>
  <si>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</si>
  <si>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</si>
  <si>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</si>
  <si>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</si>
  <si>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</si>
  <si>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</si>
  <si>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</si>
  <si>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</si>
  <si>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</si>
  <si>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</si>
  <si>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</si>
  <si>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</si>
  <si>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</si>
  <si>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</si>
  <si>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</si>
  <si>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</si>
  <si>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</si>
  <si>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</si>
  <si>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</si>
  <si>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</si>
  <si>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</si>
  <si>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</si>
  <si>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</si>
  <si>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</si>
  <si>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</si>
  <si>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</si>
  <si>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</si>
  <si>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</si>
  <si>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</si>
  <si>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</si>
  <si>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</si>
  <si>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</si>
  <si>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</si>
  <si>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</si>
  <si>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</si>
  <si>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</si>
  <si>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</si>
  <si>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</si>
  <si>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</si>
  <si>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</si>
  <si>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</si>
  <si>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</si>
  <si>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</si>
  <si>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</si>
  <si>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</si>
  <si>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</si>
  <si>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</si>
  <si>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</si>
  <si>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</si>
  <si>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</si>
  <si>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</si>
  <si>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</si>
  <si>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</si>
  <si>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</si>
  <si>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</si>
  <si>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</si>
  <si>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</si>
  <si>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</si>
  <si>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</si>
  <si>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</si>
  <si>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</si>
  <si>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</si>
  <si>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</si>
  <si>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</si>
  <si>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</si>
  <si>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</si>
  <si>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</si>
  <si>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</si>
  <si>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</si>
  <si>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</si>
  <si>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</si>
  <si>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</si>
  <si>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</si>
  <si>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</si>
  <si>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</si>
  <si>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</si>
  <si>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</si>
  <si>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</si>
  <si>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</si>
  <si>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</si>
  <si>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</si>
  <si>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</si>
  <si>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</si>
  <si>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</si>
  <si>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</si>
  <si>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</si>
  <si>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</si>
  <si>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</si>
  <si>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</si>
  <si>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</si>
  <si>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</si>
  <si>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</si>
  <si>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</si>
  <si>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</si>
  <si>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</si>
  <si>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</si>
  <si>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</si>
  <si>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</si>
  <si>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</si>
  <si>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</si>
  <si>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</si>
  <si>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</si>
  <si>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</si>
  <si>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</si>
  <si>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</si>
  <si>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</si>
  <si>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</si>
  <si>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</si>
  <si>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</si>
  <si>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</si>
  <si>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</si>
  <si>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</si>
  <si>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</si>
  <si>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</si>
  <si>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</si>
  <si>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</si>
  <si>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</si>
  <si>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</si>
  <si>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</si>
  <si>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</si>
  <si>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</si>
  <si>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</si>
  <si>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</si>
  <si>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</si>
  <si>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</si>
  <si>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</si>
  <si>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</si>
  <si>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</si>
  <si>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</si>
  <si>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</si>
  <si>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</si>
  <si>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</si>
  <si>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</si>
  <si>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</si>
  <si>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</si>
  <si>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</si>
  <si>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</si>
  <si>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</si>
  <si>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</si>
  <si>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</si>
  <si>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</si>
  <si>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</si>
  <si>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</si>
  <si>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</si>
  <si>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</si>
  <si>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</si>
  <si>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</si>
  <si>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</si>
  <si>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</si>
  <si>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</si>
  <si>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</si>
  <si>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</si>
  <si>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</si>
  <si>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</si>
  <si>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</si>
  <si>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</si>
  <si>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</si>
  <si>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</si>
  <si>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</si>
  <si>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</si>
  <si>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</si>
  <si>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</si>
  <si>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</si>
  <si>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</si>
  <si>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</si>
  <si>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</si>
  <si>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</si>
  <si>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</si>
  <si>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</si>
  <si>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</si>
  <si>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</si>
  <si>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</si>
  <si>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</si>
  <si>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</si>
  <si>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</si>
  <si>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</si>
  <si>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</si>
  <si>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</si>
  <si>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</si>
  <si>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</si>
  <si>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</si>
  <si>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</si>
  <si>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</si>
  <si>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</si>
  <si>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</si>
  <si>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</si>
  <si>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</si>
  <si>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</si>
  <si>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</si>
  <si>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</si>
  <si>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</si>
  <si>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</si>
  <si>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</si>
  <si>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</si>
  <si>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</si>
  <si>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</si>
  <si>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</si>
  <si>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</si>
  <si>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</si>
  <si>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</si>
  <si>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</si>
  <si>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</si>
  <si>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</si>
  <si>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</si>
  <si>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</si>
  <si>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</si>
  <si>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</si>
  <si>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</si>
  <si>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</si>
  <si>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</si>
  <si>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</si>
  <si>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</si>
  <si>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</si>
  <si>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</si>
  <si>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</si>
  <si>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</si>
  <si>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</si>
  <si>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</si>
  <si>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</si>
  <si>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</si>
  <si>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</si>
  <si>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</si>
  <si>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</si>
  <si>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</si>
  <si>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</si>
  <si>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</si>
  <si>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</si>
  <si>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</si>
  <si>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</si>
  <si>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</si>
  <si>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</si>
  <si>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</si>
  <si>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</si>
  <si>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</si>
  <si>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</si>
  <si>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</si>
  <si>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</si>
  <si>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</si>
  <si>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</si>
  <si>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</si>
  <si>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</si>
  <si>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</si>
  <si>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</si>
  <si>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</si>
  <si>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</si>
  <si>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</si>
  <si>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</si>
  <si>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</si>
  <si>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</si>
  <si>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</si>
  <si>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</si>
  <si>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</si>
  <si>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</si>
  <si>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</si>
  <si>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</si>
  <si>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</si>
  <si>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</si>
  <si>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</si>
  <si>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</si>
  <si>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</si>
  <si>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</si>
  <si>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</si>
  <si>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</si>
  <si>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</si>
  <si>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</si>
  <si>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</si>
  <si>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</si>
  <si>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</si>
  <si>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</si>
  <si>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</si>
  <si>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</si>
  <si>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</si>
  <si>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</si>
  <si>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</si>
  <si>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</si>
  <si>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</si>
  <si>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</si>
  <si>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</si>
  <si>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</si>
  <si>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</si>
  <si>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</si>
  <si>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</si>
  <si>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</si>
  <si>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</si>
  <si>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</si>
  <si>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</si>
  <si>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</si>
  <si>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</si>
  <si>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</si>
  <si>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</si>
  <si>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</si>
  <si>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</si>
  <si>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</si>
  <si>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</si>
  <si>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</si>
  <si>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</si>
  <si>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</si>
  <si>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</si>
  <si>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</si>
  <si>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</si>
  <si>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</si>
  <si>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</si>
  <si>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</si>
  <si>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</si>
  <si>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</si>
  <si>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</si>
  <si>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</si>
  <si>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</si>
  <si>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</si>
  <si>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</si>
  <si>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</si>
  <si>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</si>
  <si>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</si>
  <si>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</si>
  <si>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</si>
  <si>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</si>
  <si>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</si>
  <si>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</si>
  <si>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</si>
  <si>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</si>
  <si>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</si>
  <si>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</si>
  <si>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</si>
  <si>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</si>
  <si>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</si>
  <si>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</si>
  <si>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</si>
  <si>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</si>
  <si>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</si>
  <si>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</si>
  <si>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</si>
  <si>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</si>
  <si>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</si>
  <si>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</si>
  <si>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</si>
  <si>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</si>
  <si>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</si>
  <si>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</si>
  <si>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</si>
  <si>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</si>
  <si>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</si>
  <si>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</si>
  <si>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</si>
  <si>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</si>
  <si>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</si>
  <si>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</si>
  <si>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</si>
  <si>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</si>
  <si>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</si>
  <si>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</si>
  <si>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</si>
  <si>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</si>
  <si>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</si>
  <si>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</si>
  <si>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</si>
  <si>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</si>
  <si>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</si>
  <si>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</si>
  <si>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</si>
  <si>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</si>
  <si>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</si>
  <si>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</si>
  <si>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</si>
  <si>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</si>
  <si>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</si>
  <si>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</si>
  <si>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</si>
  <si>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</si>
  <si>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</si>
  <si>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</si>
  <si>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</si>
  <si>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</si>
  <si>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</si>
  <si>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</si>
  <si>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</si>
  <si>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</si>
  <si>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</si>
  <si>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</si>
  <si>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</si>
  <si>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</si>
  <si>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</si>
  <si>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</si>
  <si>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</si>
  <si>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</si>
  <si>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</si>
  <si>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</si>
  <si>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</si>
  <si>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</si>
  <si>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</si>
  <si>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</si>
  <si>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</si>
  <si>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</si>
  <si>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</si>
  <si>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</si>
  <si>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</si>
  <si>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</si>
  <si>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</si>
  <si>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</si>
  <si>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</si>
  <si>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</si>
  <si>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</si>
  <si>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</si>
  <si>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</si>
  <si>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</si>
  <si>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</si>
  <si>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</si>
  <si>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</si>
  <si>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</si>
  <si>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</si>
  <si>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</si>
  <si>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</si>
  <si>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</si>
  <si>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</si>
  <si>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</si>
  <si>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</si>
  <si>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</si>
  <si>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</si>
  <si>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</si>
  <si>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</si>
  <si>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</si>
  <si>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</si>
  <si>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</si>
  <si>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</si>
  <si>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</si>
  <si>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</si>
  <si>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</si>
  <si>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</si>
  <si>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</si>
  <si>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</si>
  <si>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</si>
  <si>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</si>
  <si>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</si>
  <si>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</si>
  <si>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</si>
  <si>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</si>
  <si>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</si>
  <si>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</si>
  <si>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</si>
  <si>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</si>
  <si>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</si>
  <si>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</si>
  <si>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</si>
  <si>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</si>
  <si>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</si>
  <si>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</si>
  <si>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</si>
  <si>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</si>
  <si>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</si>
  <si>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</si>
  <si>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</si>
  <si>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</si>
  <si>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</si>
  <si>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</si>
  <si>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</si>
  <si>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</si>
  <si>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</si>
  <si>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</si>
  <si>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</si>
  <si>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</si>
  <si>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</si>
  <si>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</si>
  <si>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</si>
  <si>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</si>
  <si>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</si>
  <si>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</si>
  <si>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</si>
  <si>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</si>
  <si>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</si>
  <si>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</si>
  <si>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</si>
  <si>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</si>
  <si>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</si>
  <si>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</si>
  <si>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</si>
  <si>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</si>
  <si>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</si>
  <si>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</si>
  <si>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</si>
  <si>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</si>
  <si>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</si>
  <si>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</si>
  <si>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</si>
  <si>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</si>
  <si>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</si>
  <si>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</si>
  <si>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</si>
  <si>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</si>
  <si>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</si>
  <si>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</si>
  <si>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</si>
  <si>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</si>
  <si>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</si>
  <si>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</si>
  <si>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</si>
  <si>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</si>
  <si>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</si>
  <si>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</si>
  <si>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</si>
  <si>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</si>
  <si>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</si>
  <si>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</si>
  <si>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</si>
  <si>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</si>
  <si>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</si>
  <si>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</si>
  <si>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</si>
  <si>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</si>
  <si>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</si>
  <si>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</si>
  <si>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</si>
  <si>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</si>
  <si>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</si>
  <si>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</si>
  <si>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</si>
  <si>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</si>
  <si>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</si>
  <si>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</si>
  <si>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</si>
  <si>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</si>
  <si>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</si>
  <si>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</si>
  <si>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</si>
  <si>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</si>
  <si>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</si>
  <si>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</si>
  <si>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</si>
  <si>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</si>
  <si>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</si>
  <si>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</si>
  <si>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</si>
  <si>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</si>
  <si>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</si>
  <si>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</si>
  <si>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</si>
  <si>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</si>
  <si>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</si>
  <si>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</si>
  <si>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</si>
  <si>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</si>
  <si>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</si>
  <si>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</si>
  <si>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</si>
  <si>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</si>
  <si>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</si>
  <si>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</si>
  <si>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</si>
  <si>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</si>
  <si>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</si>
  <si>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</si>
  <si>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</si>
  <si>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</si>
  <si>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</si>
  <si>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</si>
  <si>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</si>
  <si>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</si>
  <si>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</si>
  <si>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</si>
  <si>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</si>
  <si>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</si>
  <si>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</si>
  <si>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</si>
  <si>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</si>
  <si>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</si>
  <si>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</si>
  <si>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</si>
  <si>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</si>
  <si>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</si>
  <si>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</si>
  <si>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</si>
  <si>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</si>
  <si>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</si>
  <si>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</si>
  <si>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</si>
  <si>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</si>
  <si>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</si>
  <si>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</si>
  <si>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</si>
  <si>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</si>
  <si>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</si>
  <si>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</si>
  <si>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</si>
  <si>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</si>
  <si>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</si>
  <si>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</si>
  <si>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</si>
  <si>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</si>
  <si>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</si>
  <si>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</si>
  <si>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</si>
  <si>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</si>
  <si>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</si>
  <si>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</si>
  <si>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</si>
  <si>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</si>
  <si>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</si>
  <si>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</si>
  <si>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</si>
  <si>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</si>
  <si>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</si>
  <si>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</si>
  <si>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</si>
  <si>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</si>
  <si>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</si>
  <si>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</si>
  <si>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</si>
  <si>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</si>
  <si>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</si>
  <si>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</si>
  <si>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</si>
  <si>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</si>
  <si>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</si>
  <si>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</si>
  <si>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</si>
  <si>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</si>
  <si>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</si>
  <si>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</si>
  <si>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</si>
  <si>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</si>
  <si>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</si>
  <si>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</si>
  <si>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</si>
  <si>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</si>
  <si>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</si>
  <si>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</si>
  <si>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</si>
  <si>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</si>
  <si>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</si>
  <si>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</si>
  <si>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</si>
  <si>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</si>
  <si>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</si>
  <si>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</si>
  <si>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</si>
  <si>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</si>
  <si>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</si>
  <si>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</si>
  <si>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</si>
  <si>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</si>
  <si>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</si>
  <si>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</si>
  <si>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</si>
  <si>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</si>
  <si>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</si>
  <si>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</si>
  <si>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</si>
  <si>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</si>
  <si>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</si>
  <si>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</si>
  <si>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</si>
  <si>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</si>
  <si>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</si>
  <si>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</si>
  <si>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</si>
  <si>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</si>
  <si>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</si>
  <si>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</si>
  <si>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</si>
  <si>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</si>
  <si>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</si>
  <si>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</si>
  <si>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</si>
  <si>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</si>
  <si>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</si>
  <si>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</si>
  <si>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</si>
  <si>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</si>
  <si>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</si>
  <si>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</si>
  <si>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</si>
  <si>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</si>
  <si>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</si>
  <si>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</si>
  <si>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</si>
  <si>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</si>
  <si>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</si>
  <si>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</si>
  <si>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</si>
  <si>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</si>
  <si>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</si>
  <si>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</si>
  <si>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</si>
  <si>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</si>
  <si>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</si>
  <si>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</si>
  <si>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</si>
  <si>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</si>
  <si>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</si>
  <si>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</si>
  <si>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</si>
  <si>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</si>
  <si>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</si>
  <si>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</si>
  <si>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</si>
  <si>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</si>
  <si>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</si>
  <si>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</si>
  <si>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</si>
  <si>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</si>
  <si>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</si>
  <si>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</si>
  <si>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</si>
  <si>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</si>
  <si>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</si>
  <si>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</si>
  <si>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</si>
  <si>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</si>
  <si>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</si>
  <si>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</si>
  <si>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</si>
  <si>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</si>
  <si>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</si>
  <si>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</si>
  <si>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</si>
  <si>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</si>
  <si>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</si>
  <si>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</si>
  <si>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</si>
  <si>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</si>
  <si>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</si>
  <si>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</si>
  <si>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</si>
  <si>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</si>
  <si>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</si>
  <si>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</si>
  <si>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</si>
  <si>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</si>
  <si>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</si>
  <si>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</si>
  <si>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</si>
  <si>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</si>
  <si>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</si>
  <si>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</si>
  <si>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</si>
  <si>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</si>
  <si>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</si>
  <si>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</si>
  <si>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</si>
  <si>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</si>
  <si>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</si>
  <si>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</si>
  <si>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</si>
  <si>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</si>
  <si>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</si>
  <si>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</si>
  <si>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</si>
  <si>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</si>
  <si>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</si>
  <si>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</si>
  <si>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</si>
  <si>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</si>
  <si>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</si>
  <si>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</si>
  <si>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</si>
  <si>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</si>
  <si>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</si>
  <si>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</si>
  <si>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</si>
  <si>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</si>
  <si>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</si>
  <si>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</si>
  <si>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</si>
  <si>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</si>
  <si>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</si>
  <si>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</si>
  <si>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</si>
  <si>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</si>
  <si>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</si>
  <si>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</si>
  <si>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</si>
  <si>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</si>
  <si>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</si>
  <si>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</si>
  <si>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</si>
  <si>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</si>
  <si>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</si>
  <si>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</si>
  <si>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</si>
  <si>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</si>
  <si>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</si>
  <si>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</si>
  <si>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</si>
  <si>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</si>
  <si>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</si>
  <si>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</si>
  <si>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</si>
  <si>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</si>
  <si>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</si>
  <si>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</si>
  <si>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</si>
  <si>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</si>
  <si>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</si>
  <si>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</si>
  <si>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</si>
  <si>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</si>
  <si>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</si>
  <si>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</si>
  <si>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</si>
  <si>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</si>
  <si>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</si>
  <si>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</si>
  <si>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</si>
  <si>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</si>
  <si>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</si>
  <si>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</si>
  <si>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</si>
  <si>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</si>
  <si>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</si>
  <si>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</si>
  <si>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</si>
  <si>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</si>
  <si>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</si>
  <si>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</si>
  <si>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</si>
  <si>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</si>
  <si>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</si>
  <si>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</si>
  <si>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</si>
  <si>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</si>
  <si>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</si>
  <si>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</si>
  <si>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</si>
  <si>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</si>
  <si>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</si>
  <si>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</si>
  <si>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</si>
  <si>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</si>
  <si>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</si>
  <si>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</si>
  <si>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</si>
  <si>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</si>
  <si>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</si>
  <si>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</si>
  <si>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</si>
  <si>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</si>
  <si>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</si>
  <si>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</si>
  <si>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</si>
  <si>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</si>
  <si>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</si>
  <si>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</si>
  <si>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</si>
  <si>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</si>
  <si>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</si>
  <si>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</si>
  <si>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</si>
  <si>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</si>
  <si>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</si>
  <si>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</si>
  <si>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</si>
  <si>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</si>
  <si>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</si>
  <si>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</si>
  <si>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</si>
  <si>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</si>
  <si>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</si>
  <si>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</si>
  <si>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</si>
  <si>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</si>
  <si>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</si>
  <si>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</si>
  <si>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</si>
  <si>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</si>
  <si>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</si>
  <si>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</si>
  <si>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</si>
  <si>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</si>
  <si>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</si>
  <si>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</si>
  <si>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</si>
  <si>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</si>
  <si>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</si>
  <si>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</si>
  <si>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</si>
  <si>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</si>
  <si>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</si>
  <si>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</si>
  <si>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</si>
  <si>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</si>
  <si>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</si>
  <si>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</si>
  <si>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</si>
  <si>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</si>
  <si>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</si>
  <si>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</si>
  <si>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</si>
  <si>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</si>
  <si>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</si>
  <si>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</si>
  <si>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</si>
  <si>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</si>
  <si>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</si>
  <si>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</si>
  <si>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</si>
  <si>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</si>
  <si>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</si>
  <si>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</si>
  <si>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</si>
  <si>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</si>
  <si>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</si>
  <si>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</si>
  <si>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</si>
  <si>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</si>
  <si>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</si>
  <si>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</si>
  <si>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</si>
  <si>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</si>
  <si>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</si>
  <si>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</si>
  <si>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</si>
  <si>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</si>
  <si>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</si>
  <si>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</si>
  <si>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</si>
  <si>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</si>
  <si>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</si>
  <si>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</si>
  <si>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</si>
  <si>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</si>
  <si>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</si>
  <si>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</si>
  <si>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</si>
  <si>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</si>
  <si>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</si>
  <si>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</si>
  <si>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</si>
  <si>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</si>
  <si>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</si>
  <si>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</si>
  <si>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</si>
  <si>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</si>
  <si>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</si>
  <si>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</si>
  <si>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</si>
  <si>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</si>
  <si>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</si>
  <si>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</si>
  <si>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</si>
  <si>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</si>
  <si>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</si>
  <si>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</si>
  <si>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</si>
  <si>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</si>
  <si>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</si>
  <si>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</si>
  <si>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</si>
  <si>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</si>
  <si>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</si>
  <si>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</si>
  <si>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</si>
  <si>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</si>
  <si>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</si>
  <si>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</si>
  <si>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</si>
  <si>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</si>
  <si>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</si>
  <si>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</si>
  <si>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</si>
  <si>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</si>
  <si>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</si>
  <si>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</si>
  <si>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</si>
  <si>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</si>
  <si>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</si>
  <si>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</si>
  <si>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</si>
  <si>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</si>
  <si>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</si>
  <si>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</si>
  <si>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</si>
  <si>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</si>
  <si>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</si>
  <si>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</si>
  <si>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</si>
  <si>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</si>
  <si>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</si>
  <si>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</si>
  <si>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</si>
  <si>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</si>
  <si>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</si>
  <si>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</si>
  <si>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</si>
  <si>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</si>
  <si>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</si>
  <si>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</si>
  <si>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</si>
  <si>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</si>
  <si>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</si>
  <si>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</si>
  <si>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</si>
  <si>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</si>
  <si>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</si>
  <si>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</si>
  <si>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</si>
  <si>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</si>
  <si>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</si>
  <si>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</si>
  <si>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</si>
  <si>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</si>
  <si>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</si>
  <si>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</si>
  <si>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</si>
  <si>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</si>
  <si>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</si>
  <si>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</si>
  <si>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</si>
  <si>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</si>
  <si>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</si>
  <si>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</si>
  <si>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</si>
  <si>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</si>
  <si>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</si>
  <si>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</si>
  <si>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</si>
  <si>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</si>
  <si>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</si>
  <si>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</si>
  <si>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</si>
  <si>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</si>
  <si>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</si>
  <si>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</si>
  <si>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</si>
  <si>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</si>
  <si>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</si>
  <si>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</si>
  <si>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</si>
  <si>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</si>
  <si>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</si>
  <si>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</si>
  <si>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</si>
  <si>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</si>
  <si>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</si>
  <si>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</si>
  <si>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</si>
  <si>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</si>
  <si>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</si>
  <si>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</si>
  <si>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</si>
  <si>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</si>
  <si>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</si>
  <si>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</si>
  <si>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</si>
  <si>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</si>
  <si>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</si>
  <si>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</si>
  <si>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</si>
  <si>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</si>
  <si>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</si>
  <si>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</si>
  <si>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</si>
  <si>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</si>
  <si>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</si>
  <si>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</si>
  <si>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</si>
  <si>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</si>
  <si>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</si>
  <si>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</si>
  <si>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</si>
  <si>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</si>
  <si>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</si>
  <si>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</si>
  <si>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</si>
  <si>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</si>
  <si>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</si>
  <si>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</si>
  <si>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</si>
  <si>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</si>
  <si>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</si>
  <si>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</si>
  <si>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</si>
  <si>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</si>
  <si>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</si>
  <si>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</si>
  <si>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</si>
  <si>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</si>
  <si>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</si>
  <si>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</si>
  <si>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</si>
  <si>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</si>
  <si>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</si>
  <si>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</si>
  <si>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</si>
  <si>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</si>
  <si>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</si>
  <si>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</si>
  <si>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</si>
  <si>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</si>
  <si>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</si>
  <si>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</si>
  <si>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</si>
  <si>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</si>
  <si>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</si>
  <si>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</si>
  <si>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</si>
  <si>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</si>
  <si>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</si>
  <si>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</si>
  <si>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</si>
  <si>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</si>
  <si>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</si>
  <si>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</si>
  <si>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</si>
  <si>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</si>
  <si>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</si>
  <si>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</si>
  <si>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</si>
  <si>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</si>
  <si>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</si>
  <si>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</si>
  <si>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</si>
  <si>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</si>
  <si>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</si>
  <si>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</si>
  <si>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</si>
  <si>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</si>
  <si>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</si>
  <si>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</si>
  <si>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</si>
  <si>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</si>
  <si>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</si>
  <si>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</si>
  <si>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</si>
  <si>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</si>
  <si>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</si>
  <si>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</si>
  <si>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</si>
  <si>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</si>
  <si>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</si>
  <si>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</si>
  <si>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</si>
  <si>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</si>
  <si>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</si>
  <si>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</si>
  <si>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</si>
  <si>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</si>
  <si>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</si>
  <si>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</si>
  <si>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</si>
  <si>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</si>
  <si>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</si>
  <si>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</si>
  <si>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</si>
  <si>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</si>
  <si>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</si>
  <si>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</si>
  <si>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</si>
  <si>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</si>
  <si>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</si>
  <si>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</si>
  <si>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</si>
  <si>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</si>
  <si>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</si>
  <si>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</si>
  <si>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</si>
  <si>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</si>
  <si>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</si>
  <si>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</si>
  <si>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</si>
  <si>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</si>
  <si>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</si>
  <si>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</si>
  <si>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</si>
  <si>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</si>
  <si>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</si>
  <si>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</si>
  <si>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</si>
  <si>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</si>
  <si>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</si>
  <si>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</si>
  <si>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</si>
  <si>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</si>
  <si>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</si>
  <si>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</si>
  <si>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</si>
  <si>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</si>
  <si>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</si>
  <si>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</si>
  <si>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</si>
  <si>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</si>
  <si>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</si>
  <si>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</si>
  <si>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</si>
  <si>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</si>
  <si>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</si>
  <si>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</si>
  <si>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</si>
  <si>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</si>
  <si>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</si>
  <si>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</si>
  <si>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</si>
  <si>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</si>
  <si>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</si>
  <si>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</si>
  <si>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</si>
  <si>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</si>
  <si>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</si>
  <si>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</si>
  <si>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</si>
  <si>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</si>
  <si>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</si>
  <si>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</si>
  <si>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</si>
  <si>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</si>
  <si>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</si>
  <si>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</si>
  <si>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</si>
  <si>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</si>
  <si>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</si>
  <si>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</si>
  <si>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</si>
  <si>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</si>
  <si>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</si>
  <si>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</si>
  <si>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</si>
  <si>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</si>
  <si>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</si>
  <si>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</si>
  <si>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</si>
  <si>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</si>
  <si>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</si>
  <si>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</si>
  <si>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</si>
  <si>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</si>
  <si>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</si>
  <si>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</si>
  <si>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</si>
  <si>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</si>
  <si>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</si>
  <si>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</si>
  <si>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</si>
  <si>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</si>
  <si>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</si>
  <si>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</si>
  <si>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</si>
  <si>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</si>
  <si>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</si>
  <si>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</si>
  <si>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</si>
  <si>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</si>
  <si>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</si>
  <si>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</si>
  <si>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</si>
  <si>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</si>
  <si>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</si>
  <si>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</si>
  <si>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</si>
  <si>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</si>
  <si>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</si>
  <si>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</si>
  <si>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</si>
  <si>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</si>
  <si>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</si>
  <si>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</si>
  <si>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</si>
  <si>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</si>
  <si>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</si>
  <si>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</si>
  <si>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</si>
  <si>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</si>
  <si>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</si>
  <si>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</si>
  <si>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</si>
  <si>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</si>
  <si>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</si>
  <si>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</si>
  <si>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</si>
  <si>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</si>
  <si>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</si>
  <si>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</si>
  <si>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</si>
  <si>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</si>
  <si>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</si>
  <si>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</si>
  <si>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</si>
  <si>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</si>
  <si>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</si>
  <si>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</si>
  <si>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</si>
  <si>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</si>
  <si>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</si>
  <si>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</si>
  <si>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</si>
  <si>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</si>
  <si>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</si>
  <si>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</si>
  <si>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</si>
  <si>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</si>
  <si>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</si>
  <si>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</si>
  <si>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</si>
  <si>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</si>
  <si>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</si>
  <si>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</si>
  <si>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</si>
  <si>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</si>
  <si>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</si>
  <si>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</si>
  <si>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</si>
  <si>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</si>
  <si>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</si>
  <si>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</si>
  <si>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</si>
  <si>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</si>
  <si>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</si>
  <si>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</si>
  <si>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</si>
  <si>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</si>
  <si>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</si>
  <si>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</si>
  <si>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</si>
  <si>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</si>
  <si>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</si>
  <si>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</si>
  <si>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</si>
  <si>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</si>
  <si>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</si>
  <si>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</si>
  <si>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</si>
  <si>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</si>
  <si>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</si>
  <si>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</si>
  <si>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</si>
  <si>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</si>
  <si>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</si>
  <si>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</si>
  <si>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</si>
  <si>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</si>
  <si>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</si>
  <si>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</si>
  <si>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</si>
  <si>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</si>
  <si>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</si>
  <si>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</si>
  <si>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</si>
  <si>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</si>
  <si>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</si>
  <si>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</si>
  <si>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</si>
  <si>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</si>
  <si>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</si>
  <si>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</si>
  <si>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</si>
  <si>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</si>
  <si>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</si>
  <si>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</si>
  <si>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</si>
  <si>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</si>
  <si>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</si>
  <si>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</si>
  <si>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</si>
  <si>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</si>
  <si>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</si>
  <si>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</si>
  <si>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</si>
  <si>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</si>
  <si>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</si>
  <si>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</si>
  <si>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</si>
  <si>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</si>
  <si>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</si>
  <si>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</si>
  <si>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</si>
  <si>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</si>
  <si>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</si>
  <si>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</si>
  <si>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</si>
  <si>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</si>
  <si>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</si>
  <si>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</si>
  <si>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</si>
  <si>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</si>
  <si>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</si>
  <si>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</si>
  <si>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</si>
  <si>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</si>
  <si>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</si>
  <si>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</si>
  <si>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</si>
  <si>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</si>
  <si>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</si>
  <si>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</si>
  <si>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</si>
  <si>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</si>
  <si>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</si>
  <si>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</si>
  <si>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</si>
  <si>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</si>
  <si>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</si>
  <si>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</si>
  <si>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</si>
  <si>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</si>
  <si>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</si>
  <si>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</si>
  <si>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</si>
  <si>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</si>
  <si>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</si>
  <si>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</si>
  <si>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</si>
  <si>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</si>
  <si>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</si>
  <si>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</si>
  <si>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</si>
  <si>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</si>
  <si>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</si>
  <si>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</si>
  <si>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</si>
  <si>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</si>
  <si>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</si>
  <si>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</si>
  <si>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</si>
  <si>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</si>
  <si>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</si>
  <si>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</si>
  <si>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</si>
  <si>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</si>
  <si>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</si>
  <si>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</si>
  <si>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</si>
  <si>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</si>
  <si>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</si>
  <si>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</si>
  <si>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</si>
  <si>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</si>
  <si>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</si>
  <si>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</si>
  <si>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</si>
  <si>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</si>
  <si>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</si>
  <si>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</si>
  <si>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</si>
  <si>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</si>
  <si>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</si>
  <si>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</si>
  <si>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</si>
  <si>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</si>
  <si>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</si>
  <si>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</si>
  <si>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</si>
  <si>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</si>
  <si>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</si>
  <si>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</si>
  <si>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</si>
  <si>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</si>
  <si>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</si>
  <si>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</si>
  <si>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</si>
  <si>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</si>
  <si>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</si>
  <si>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</si>
  <si>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</si>
  <si>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</si>
  <si>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</si>
  <si>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</si>
  <si>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</si>
  <si>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</si>
  <si>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</si>
  <si>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</si>
  <si>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</si>
  <si>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</si>
  <si>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</si>
  <si>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</si>
  <si>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</si>
  <si>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</si>
  <si>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</si>
  <si>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</si>
  <si>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</si>
  <si>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</si>
  <si>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</si>
  <si>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</si>
  <si>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</si>
  <si>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</si>
  <si>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</si>
  <si>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</si>
  <si>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</si>
  <si>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</si>
  <si>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</si>
  <si>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</si>
  <si>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</si>
  <si>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</si>
  <si>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</si>
  <si>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</si>
  <si>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</si>
  <si>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</si>
  <si>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</si>
  <si>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</si>
  <si>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</si>
  <si>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</si>
  <si>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</si>
  <si>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</si>
  <si>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</si>
  <si>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</si>
  <si>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</si>
  <si>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</si>
  <si>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</si>
  <si>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</si>
  <si>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</si>
  <si>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</si>
  <si>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</si>
  <si>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</si>
  <si>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</si>
  <si>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</si>
  <si>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</si>
  <si>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</si>
  <si>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</si>
  <si>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</si>
  <si>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</si>
  <si>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</si>
  <si>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</si>
  <si>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</si>
  <si>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</si>
  <si>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</si>
  <si>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</si>
  <si>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</si>
  <si>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</si>
  <si>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</si>
  <si>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</si>
  <si>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</si>
  <si>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</si>
  <si>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</si>
  <si>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</si>
  <si>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</si>
  <si>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</si>
  <si>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</si>
  <si>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</si>
  <si>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</si>
  <si>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</si>
  <si>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</si>
  <si>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</si>
  <si>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</si>
  <si>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</si>
  <si>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</si>
  <si>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</si>
  <si>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</si>
  <si>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</si>
  <si>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</si>
  <si>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</si>
  <si>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</si>
  <si>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</si>
  <si>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</si>
  <si>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</si>
  <si>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</si>
  <si>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</si>
  <si>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</si>
  <si>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</si>
  <si>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</si>
  <si>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</si>
  <si>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</si>
  <si>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</si>
  <si>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</si>
  <si>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</si>
  <si>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</si>
  <si>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</si>
  <si>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</si>
  <si>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</si>
  <si>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</si>
  <si>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</si>
  <si>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</si>
  <si>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</si>
  <si>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</si>
  <si>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</si>
  <si>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</si>
  <si>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</si>
  <si>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</si>
  <si>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</si>
  <si>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</si>
  <si>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</si>
  <si>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</si>
  <si>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</si>
  <si>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</si>
  <si>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</si>
  <si>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</si>
  <si>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</si>
  <si>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</si>
  <si>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</si>
  <si>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</si>
  <si>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</si>
  <si>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</si>
  <si>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</si>
  <si>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</si>
  <si>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</si>
  <si>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</si>
  <si>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</si>
  <si>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</si>
  <si>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</si>
  <si>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</si>
  <si>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</si>
  <si>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</si>
  <si>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</si>
  <si>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</si>
  <si>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</si>
  <si>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</si>
  <si>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</si>
  <si>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</si>
  <si>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</si>
  <si>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</si>
  <si>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</si>
  <si>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</si>
  <si>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</si>
  <si>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</si>
  <si>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</si>
  <si>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</si>
  <si>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</si>
  <si>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</si>
  <si>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</si>
  <si>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</si>
  <si>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</si>
  <si>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</si>
  <si>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</si>
  <si>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</si>
  <si>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</si>
  <si>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</si>
  <si>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</si>
  <si>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</si>
  <si>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</si>
  <si>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</si>
  <si>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</si>
  <si>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</si>
  <si>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</si>
  <si>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</si>
  <si>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</si>
  <si>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</si>
  <si>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</si>
  <si>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</si>
  <si>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</si>
  <si>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</si>
  <si>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</si>
  <si>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</si>
  <si>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</si>
  <si>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</si>
  <si>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</si>
  <si>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</si>
  <si>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</si>
  <si>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</si>
  <si>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</si>
  <si>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</si>
  <si>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</si>
  <si>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</si>
  <si>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</si>
  <si>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</si>
  <si>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</si>
  <si>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</si>
  <si>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</si>
  <si>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</si>
  <si>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</si>
  <si>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</si>
  <si>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</si>
  <si>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</si>
  <si>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</si>
  <si>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</si>
  <si>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</si>
  <si>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</si>
  <si>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</si>
  <si>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</si>
  <si>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</si>
  <si>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</si>
  <si>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</si>
  <si>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</si>
  <si>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</si>
  <si>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</si>
  <si>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</si>
  <si>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</si>
  <si>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</si>
  <si>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</si>
  <si>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</si>
  <si>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</si>
  <si>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</si>
  <si>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</si>
  <si>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</si>
  <si>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</si>
  <si>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</si>
  <si>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</si>
  <si>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</si>
  <si>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</si>
  <si>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</si>
  <si>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</si>
  <si>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</si>
  <si>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</si>
  <si>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</si>
  <si>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</si>
  <si>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</si>
  <si>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</si>
  <si>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</si>
  <si>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</si>
  <si>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</si>
  <si>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</si>
  <si>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</si>
  <si>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</si>
  <si>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</si>
  <si>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</si>
  <si>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</si>
  <si>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</si>
  <si>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</si>
  <si>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</si>
  <si>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</si>
  <si>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</si>
  <si>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</si>
  <si>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</si>
  <si>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</si>
  <si>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</si>
  <si>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</si>
  <si>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</si>
  <si>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</si>
  <si>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</si>
  <si>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</si>
  <si>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</si>
  <si>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</si>
  <si>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</si>
  <si>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</si>
  <si>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</si>
  <si>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</si>
  <si>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</si>
  <si>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</si>
  <si>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</si>
  <si>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</si>
  <si>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</si>
  <si>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</si>
  <si>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</si>
  <si>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</si>
  <si>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</si>
  <si>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</si>
  <si>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</si>
  <si>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</si>
  <si>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</si>
  <si>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</si>
  <si>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</si>
  <si>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</si>
  <si>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</si>
  <si>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</si>
  <si>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</si>
  <si>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</si>
  <si>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</si>
  <si>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</si>
  <si>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</si>
  <si>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</si>
  <si>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</si>
  <si>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</si>
  <si>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</si>
  <si>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</si>
  <si>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</si>
  <si>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</si>
  <si>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</si>
  <si>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</si>
  <si>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</si>
  <si>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</si>
  <si>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</si>
  <si>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</si>
  <si>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</si>
  <si>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</si>
  <si>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</si>
  <si>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</si>
  <si>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</si>
  <si>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</si>
  <si>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</si>
  <si>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</si>
  <si>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</si>
  <si>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</si>
  <si>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</si>
  <si>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</si>
  <si>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</si>
  <si>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</si>
  <si>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</si>
  <si>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</si>
  <si>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</si>
  <si>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</si>
  <si>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</si>
  <si>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</si>
  <si>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</si>
  <si>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</si>
  <si>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</si>
  <si>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</si>
  <si>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</si>
  <si>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</si>
  <si>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</si>
  <si>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</si>
  <si>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</si>
  <si>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</si>
  <si>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</si>
  <si>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</si>
  <si>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</si>
  <si>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</si>
  <si>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</si>
  <si>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</si>
  <si>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</si>
  <si>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</si>
  <si>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</si>
  <si>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</si>
  <si>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</si>
  <si>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</si>
  <si>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</si>
  <si>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</si>
  <si>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</si>
  <si>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</si>
  <si>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</si>
  <si>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</si>
  <si>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</si>
  <si>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</si>
  <si>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</si>
  <si>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</si>
  <si>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</si>
  <si>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</si>
  <si>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</si>
  <si>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</si>
  <si>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</si>
  <si>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</si>
  <si>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</si>
  <si>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</si>
  <si>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</si>
  <si>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</si>
  <si>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</si>
  <si>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</si>
  <si>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</si>
  <si>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</si>
  <si>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</si>
  <si>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</si>
  <si>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</si>
  <si>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</si>
  <si>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</si>
  <si>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</si>
  <si>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</si>
  <si>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</si>
  <si>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</si>
  <si>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</si>
  <si>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</si>
  <si>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</si>
  <si>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</si>
  <si>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</si>
  <si>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</si>
  <si>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</si>
  <si>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</si>
  <si>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</si>
  <si>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</si>
  <si>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</si>
  <si>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</si>
  <si>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</si>
  <si>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</si>
  <si>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</si>
  <si>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</si>
  <si>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</si>
  <si>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</si>
  <si>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</si>
  <si>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</si>
  <si>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</si>
  <si>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</si>
  <si>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</si>
  <si>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</si>
  <si>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</si>
  <si>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</si>
  <si>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</si>
  <si>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</si>
  <si>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</si>
  <si>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</si>
  <si>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</si>
  <si>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</si>
  <si>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</si>
  <si>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</si>
  <si>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</si>
  <si>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</si>
  <si>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</si>
  <si>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</si>
  <si>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</si>
  <si>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</si>
  <si>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</si>
  <si>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</si>
  <si>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</si>
  <si>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</si>
  <si>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</si>
  <si>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</si>
  <si>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</si>
  <si>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</si>
  <si>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</si>
  <si>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</si>
  <si>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</si>
  <si>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</si>
  <si>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</si>
  <si>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</si>
  <si>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</si>
  <si>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</si>
  <si>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</si>
  <si>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</si>
  <si>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</si>
  <si>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</si>
  <si>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</si>
  <si>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</si>
  <si>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</si>
  <si>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</si>
  <si>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</si>
  <si>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</si>
  <si>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</si>
  <si>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</si>
  <si>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</si>
  <si>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</si>
  <si>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</si>
  <si>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</si>
  <si>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</si>
  <si>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</si>
  <si>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</si>
  <si>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</si>
  <si>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</si>
  <si>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</si>
  <si>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</si>
  <si>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</si>
  <si>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</si>
  <si>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</si>
  <si>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</si>
  <si>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</si>
  <si>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</si>
  <si>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</si>
  <si>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</si>
  <si>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</si>
  <si>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</si>
  <si>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</si>
  <si>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</si>
  <si>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</si>
  <si>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</si>
  <si>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</si>
  <si>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</si>
  <si>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</si>
  <si>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</si>
  <si>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</si>
  <si>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</si>
  <si>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</si>
  <si>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</si>
  <si>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</si>
  <si>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</si>
  <si>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</si>
  <si>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</si>
  <si>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</si>
  <si>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</si>
  <si>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</si>
  <si>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</si>
  <si>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</si>
  <si>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</si>
  <si>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</si>
  <si>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</si>
  <si>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</si>
  <si>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</si>
  <si>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</si>
  <si>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</si>
  <si>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</si>
  <si>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</si>
  <si>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</si>
  <si>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</si>
  <si>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</si>
  <si>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</si>
  <si>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</si>
  <si>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</si>
  <si>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</si>
  <si>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</si>
  <si>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</si>
  <si>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</si>
  <si>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</si>
  <si>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</si>
  <si>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</si>
  <si>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</si>
  <si>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</si>
  <si>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</si>
  <si>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</si>
  <si>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</si>
  <si>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</si>
  <si>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</si>
  <si>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</si>
  <si>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</si>
  <si>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</si>
  <si>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</si>
  <si>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</si>
  <si>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</si>
  <si>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</si>
  <si>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</si>
  <si>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</si>
  <si>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</si>
  <si>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</si>
  <si>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</si>
  <si>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</si>
  <si>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</si>
  <si>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</si>
  <si>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</si>
  <si>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</si>
  <si>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</si>
  <si>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</si>
  <si>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</si>
  <si>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</si>
  <si>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</si>
  <si>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</si>
  <si>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</si>
  <si>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</si>
  <si>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</si>
  <si>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</si>
  <si>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</si>
  <si>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</si>
  <si>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</si>
  <si>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</si>
  <si>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</si>
  <si>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</si>
  <si>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</si>
  <si>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</si>
  <si>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</si>
  <si>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</si>
  <si>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</si>
  <si>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</si>
  <si>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</si>
  <si>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</si>
  <si>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</si>
  <si>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</si>
  <si>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</si>
  <si>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</si>
  <si>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</si>
  <si>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</si>
  <si>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</si>
  <si>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</si>
  <si>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</si>
  <si>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</si>
  <si>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</si>
  <si>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</si>
  <si>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</si>
  <si>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</si>
  <si>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</si>
  <si>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</si>
  <si>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</si>
  <si>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</si>
  <si>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</si>
  <si>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</si>
  <si>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</si>
  <si>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</si>
  <si>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</si>
  <si>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</si>
  <si>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</si>
  <si>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</si>
  <si>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</si>
  <si>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</si>
  <si>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</si>
  <si>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</si>
  <si>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</si>
  <si>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</si>
  <si>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</si>
  <si>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</si>
  <si>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</si>
  <si>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</si>
  <si>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</si>
  <si>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</si>
  <si>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</si>
  <si>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</si>
  <si>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</si>
  <si>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</si>
  <si>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</si>
  <si>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</si>
  <si>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</si>
  <si>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</si>
  <si>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</si>
  <si>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</si>
  <si>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</si>
  <si>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</si>
  <si>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</si>
  <si>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</si>
  <si>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</si>
  <si>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</si>
  <si>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</si>
  <si>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</si>
  <si>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</si>
  <si>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</si>
  <si>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</si>
  <si>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</si>
  <si>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</si>
  <si>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</si>
  <si>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</si>
  <si>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</si>
  <si>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</si>
  <si>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</si>
  <si>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</si>
  <si>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</si>
  <si>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</si>
  <si>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</si>
  <si>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</si>
  <si>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</si>
  <si>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</si>
  <si>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</si>
  <si>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</si>
  <si>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</si>
  <si>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</si>
  <si>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</si>
  <si>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</si>
  <si>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</si>
  <si>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</si>
  <si>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</si>
  <si>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</si>
  <si>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</si>
  <si>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</si>
  <si>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</si>
  <si>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</si>
  <si>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</si>
  <si>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</si>
  <si>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</si>
  <si>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</si>
  <si>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</si>
  <si>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</si>
  <si>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</si>
  <si>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</si>
  <si>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</si>
  <si>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</si>
  <si>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</si>
  <si>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</si>
  <si>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</si>
  <si>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</si>
  <si>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</si>
  <si>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</si>
  <si>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</si>
  <si>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</si>
  <si>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</si>
  <si>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</si>
  <si>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</si>
  <si>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</si>
  <si>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</si>
  <si>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</si>
  <si>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</si>
  <si>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</si>
  <si>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</si>
  <si>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</si>
  <si>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</si>
  <si>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</si>
  <si>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</si>
  <si>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</si>
  <si>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</si>
  <si>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</si>
  <si>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</si>
  <si>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</si>
  <si>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</si>
  <si>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</si>
  <si>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</si>
  <si>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</si>
  <si>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</si>
  <si>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</si>
  <si>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</si>
  <si>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</si>
  <si>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</si>
  <si>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</si>
  <si>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</si>
  <si>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</si>
  <si>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</si>
  <si>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</si>
  <si>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</si>
  <si>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</si>
  <si>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</si>
  <si>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</si>
  <si>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</si>
  <si>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</si>
  <si>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</si>
  <si>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</si>
  <si>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</si>
  <si>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</si>
  <si>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</si>
  <si>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</si>
  <si>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</si>
  <si>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</si>
  <si>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</si>
  <si>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</si>
  <si>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</si>
  <si>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</si>
  <si>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</si>
  <si>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</si>
  <si>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</si>
  <si>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</si>
  <si>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</si>
  <si>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</si>
  <si>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</si>
  <si>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</si>
  <si>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</si>
  <si>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</si>
  <si>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</si>
  <si>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</si>
  <si>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</si>
  <si>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</si>
  <si>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</si>
  <si>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</si>
  <si>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</si>
  <si>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</si>
  <si>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</si>
  <si>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</si>
  <si>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</si>
  <si>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</si>
  <si>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</si>
  <si>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</si>
  <si>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</si>
  <si>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</si>
  <si>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</si>
  <si>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</si>
  <si>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</si>
  <si>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</si>
  <si>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</si>
  <si>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</si>
  <si>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</si>
  <si>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</si>
  <si>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</si>
  <si>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</si>
  <si>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</si>
  <si>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</si>
  <si>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</si>
  <si>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</si>
  <si>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</si>
  <si>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</si>
  <si>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</si>
  <si>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</si>
  <si>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</si>
  <si>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</si>
  <si>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</si>
  <si>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</si>
  <si>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</si>
  <si>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</si>
  <si>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</si>
  <si>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</si>
  <si>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</si>
  <si>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</si>
  <si>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</si>
  <si>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</si>
  <si>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</si>
  <si>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</si>
  <si>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</si>
  <si>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</si>
  <si>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</si>
  <si>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</si>
  <si>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</si>
  <si>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</si>
  <si>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</si>
  <si>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</si>
  <si>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</si>
  <si>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</si>
  <si>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</si>
  <si>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</si>
  <si>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</si>
  <si>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</si>
  <si>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</si>
  <si>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</si>
  <si>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</si>
  <si>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</si>
  <si>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</si>
  <si>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</si>
  <si>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</si>
  <si>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</si>
  <si>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</si>
  <si>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</si>
  <si>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</si>
  <si>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</si>
  <si>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</si>
  <si>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</si>
  <si>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</si>
  <si>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</si>
  <si>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</si>
  <si>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</si>
  <si>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</si>
  <si>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</si>
  <si>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</si>
  <si>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</si>
  <si>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</si>
  <si>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</si>
  <si>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</si>
  <si>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</si>
  <si>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</si>
  <si>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</si>
  <si>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</si>
  <si>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</si>
  <si>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</si>
  <si>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</si>
  <si>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</si>
  <si>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</si>
  <si>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</si>
  <si>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</si>
  <si>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</si>
  <si>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</si>
  <si>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</si>
  <si>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</si>
  <si>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</si>
  <si>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</si>
  <si>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</si>
  <si>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</si>
  <si>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</si>
  <si>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</si>
  <si>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</si>
  <si>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</si>
  <si>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</si>
  <si>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</si>
  <si>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</si>
  <si>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</si>
  <si>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</si>
  <si>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</si>
  <si>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</si>
  <si>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</si>
  <si>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</si>
  <si>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</si>
  <si>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</si>
  <si>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</si>
  <si>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</si>
  <si>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</si>
  <si>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</si>
  <si>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</si>
  <si>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</si>
  <si>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</si>
  <si>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</si>
  <si>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</si>
  <si>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</si>
  <si>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</si>
  <si>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</si>
  <si>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</si>
  <si>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</si>
  <si>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</si>
  <si>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</si>
  <si>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</si>
  <si>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</si>
  <si>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</si>
  <si>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</si>
  <si>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</si>
  <si>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</si>
  <si>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</si>
  <si>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</si>
  <si>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</si>
  <si>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</si>
  <si>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</si>
  <si>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</si>
  <si>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</si>
  <si>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</si>
  <si>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</si>
  <si>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</si>
  <si>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</si>
  <si>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</si>
  <si>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</si>
  <si>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</si>
  <si>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</si>
  <si>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</si>
  <si>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</si>
  <si>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</si>
  <si>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</si>
  <si>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</si>
  <si>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</si>
  <si>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</si>
  <si>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</si>
  <si>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</si>
  <si>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</si>
  <si>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</si>
  <si>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</si>
  <si>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</si>
  <si>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</si>
  <si>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</si>
  <si>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</si>
  <si>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</si>
  <si>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</si>
  <si>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</si>
  <si>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</si>
  <si>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</si>
  <si>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</si>
  <si>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</si>
  <si>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</si>
  <si>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</si>
  <si>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</si>
  <si>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</si>
  <si>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</si>
  <si>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</si>
  <si>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</si>
  <si>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</si>
  <si>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</si>
  <si>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</si>
  <si>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</si>
  <si>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</si>
  <si>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</si>
  <si>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</si>
  <si>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</si>
  <si>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</si>
  <si>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</si>
  <si>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</si>
  <si>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</si>
  <si>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</si>
  <si>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</si>
  <si>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</si>
  <si>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</si>
  <si>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</si>
  <si>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</si>
  <si>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</si>
  <si>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</si>
  <si>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</si>
  <si>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</si>
  <si>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</si>
  <si>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</si>
  <si>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</si>
  <si>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</si>
  <si>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</si>
  <si>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</si>
  <si>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</si>
  <si>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</si>
  <si>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</si>
  <si>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</si>
  <si>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</si>
  <si>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</si>
  <si>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</si>
  <si>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</si>
  <si>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</si>
  <si>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</si>
  <si>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</si>
  <si>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</si>
  <si>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</si>
  <si>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</si>
  <si>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</si>
  <si>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</si>
  <si>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</si>
  <si>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</si>
  <si>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</si>
  <si>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</si>
  <si>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</si>
  <si>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</si>
  <si>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</si>
  <si>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</si>
  <si>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</si>
  <si>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</si>
  <si>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</si>
  <si>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</si>
  <si>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</si>
  <si>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</si>
  <si>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</si>
  <si>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</si>
  <si>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</si>
  <si>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</si>
  <si>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</si>
  <si>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</si>
  <si>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</si>
  <si>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</si>
  <si>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</si>
  <si>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</si>
  <si>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</si>
  <si>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</si>
  <si>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</si>
  <si>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</si>
  <si>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</si>
  <si>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</si>
  <si>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</si>
  <si>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</si>
  <si>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</si>
  <si>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</si>
  <si>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</si>
  <si>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</si>
  <si>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</si>
  <si>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</si>
  <si>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</si>
  <si>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</si>
  <si>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</si>
  <si>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</si>
  <si>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</si>
  <si>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</si>
  <si>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</si>
  <si>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</si>
  <si>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</si>
  <si>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</si>
  <si>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</si>
  <si>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</si>
  <si>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</si>
  <si>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</si>
  <si>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</si>
  <si>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</si>
  <si>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</si>
  <si>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</si>
  <si>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</si>
  <si>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</si>
  <si>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</si>
  <si>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</si>
  <si>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</si>
  <si>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</si>
  <si>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</si>
  <si>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</si>
  <si>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</si>
  <si>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</si>
  <si>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</si>
  <si>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</si>
  <si>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</si>
  <si>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</si>
  <si>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</si>
  <si>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</si>
  <si>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</si>
  <si>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</si>
  <si>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</si>
  <si>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</si>
  <si>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</si>
  <si>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</si>
  <si>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</si>
  <si>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</si>
  <si>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</si>
  <si>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</si>
  <si>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</si>
  <si>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</si>
  <si>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</si>
  <si>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</si>
  <si>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</si>
  <si>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</si>
  <si>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</si>
  <si>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</si>
  <si>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</si>
  <si>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</si>
  <si>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</si>
  <si>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</si>
  <si>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</si>
  <si>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</si>
  <si>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</si>
  <si>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</si>
  <si>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</si>
  <si>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</si>
  <si>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</si>
  <si>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</si>
  <si>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</si>
  <si>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</si>
  <si>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</si>
  <si>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</si>
  <si>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</si>
  <si>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</si>
  <si>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</si>
  <si>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</si>
  <si>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</si>
  <si>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</si>
  <si>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</si>
  <si>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</si>
  <si>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</si>
  <si>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</si>
  <si>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</si>
  <si>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</si>
  <si>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</si>
  <si>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</si>
  <si>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</si>
  <si>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</si>
  <si>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</si>
  <si>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</si>
  <si>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</si>
  <si>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</si>
  <si>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</si>
  <si>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</si>
  <si>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</si>
  <si>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</si>
  <si>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</si>
  <si>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</si>
  <si>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</si>
  <si>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</si>
  <si>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</si>
  <si>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</si>
  <si>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</si>
  <si>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</si>
  <si>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</si>
  <si>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</si>
  <si>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</si>
  <si>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</si>
  <si>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</si>
  <si>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</si>
  <si>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</si>
  <si>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</si>
  <si>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</si>
  <si>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</si>
  <si>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</si>
  <si>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</si>
  <si>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</si>
  <si>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</si>
  <si>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</si>
  <si>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</si>
  <si>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</si>
  <si>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</si>
  <si>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</si>
  <si>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</si>
  <si>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</si>
  <si>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</si>
  <si>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</si>
  <si>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</si>
  <si>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</si>
  <si>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</si>
  <si>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</si>
  <si>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</si>
  <si>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</si>
  <si>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</si>
  <si>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</si>
  <si>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</si>
  <si>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</si>
  <si>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</si>
  <si>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</si>
  <si>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</si>
  <si>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</si>
  <si>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</si>
  <si>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</si>
  <si>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</si>
  <si>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</si>
  <si>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</si>
  <si>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</si>
  <si>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</si>
  <si>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</si>
  <si>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</si>
  <si>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</si>
  <si>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</si>
  <si>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</si>
  <si>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</si>
  <si>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</si>
  <si>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</si>
  <si>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</si>
  <si>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</si>
  <si>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</si>
  <si>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</si>
  <si>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</si>
  <si>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</si>
  <si>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</si>
  <si>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</si>
  <si>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</si>
  <si>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</si>
  <si>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</si>
  <si>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</si>
  <si>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</si>
  <si>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</si>
  <si>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</si>
  <si>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</si>
  <si>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</si>
  <si>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</si>
  <si>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</si>
  <si>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</si>
  <si>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</si>
  <si>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</si>
  <si>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</si>
  <si>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</si>
  <si>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</si>
  <si>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</si>
  <si>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</si>
  <si>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</si>
  <si>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</si>
  <si>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</si>
  <si>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</si>
  <si>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</si>
  <si>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</si>
  <si>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</si>
  <si>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</si>
  <si>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</si>
  <si>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</si>
  <si>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</si>
  <si>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</si>
  <si>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</si>
  <si>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</si>
  <si>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</si>
  <si>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</si>
  <si>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</si>
  <si>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</si>
  <si>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</si>
  <si>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</si>
  <si>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</si>
  <si>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</si>
  <si>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</si>
  <si>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</si>
  <si>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</si>
  <si>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</si>
  <si>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</si>
  <si>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</si>
  <si>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</si>
  <si>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</si>
  <si>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</si>
  <si>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</si>
  <si>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</si>
  <si>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</si>
  <si>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</si>
  <si>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</si>
  <si>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</si>
  <si>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</si>
  <si>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</si>
  <si>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</si>
  <si>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</si>
  <si>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</si>
  <si>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</si>
  <si>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</si>
  <si>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</si>
  <si>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</si>
  <si>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</si>
  <si>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</si>
  <si>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</si>
  <si>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</si>
  <si>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</si>
  <si>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</si>
  <si>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</si>
  <si>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</si>
  <si>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</si>
  <si>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</si>
  <si>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</si>
  <si>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</si>
  <si>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</si>
  <si>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</si>
  <si>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</si>
  <si>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</si>
  <si>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</si>
  <si>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</si>
  <si>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</si>
  <si>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</si>
  <si>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</si>
  <si>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</si>
  <si>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</si>
  <si>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</si>
  <si>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</si>
  <si>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</si>
  <si>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</si>
  <si>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</si>
  <si>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</si>
  <si>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</si>
  <si>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</si>
  <si>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</si>
  <si>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</si>
  <si>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</si>
  <si>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</si>
  <si>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</si>
  <si>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</si>
  <si>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</si>
  <si>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</si>
  <si>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</si>
  <si>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</si>
  <si>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</si>
  <si>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</si>
  <si>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</si>
  <si>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</si>
  <si>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</si>
  <si>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</si>
  <si>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</si>
  <si>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</si>
  <si>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</si>
  <si>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</si>
  <si>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</si>
  <si>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</si>
  <si>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</si>
  <si>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</si>
  <si>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</si>
  <si>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</si>
  <si>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</si>
  <si>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</si>
  <si>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</si>
  <si>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</si>
  <si>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</si>
  <si>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</si>
  <si>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</si>
  <si>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</si>
  <si>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</si>
  <si>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</si>
  <si>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</si>
  <si>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</si>
  <si>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</si>
  <si>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</si>
  <si>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</si>
  <si>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</si>
  <si>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</si>
  <si>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</si>
  <si>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</si>
  <si>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</si>
  <si>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</si>
  <si>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</si>
  <si>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</si>
  <si>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</si>
  <si>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</si>
  <si>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</si>
  <si>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</si>
  <si>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</si>
  <si>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</si>
  <si>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</si>
  <si>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</si>
  <si>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</si>
  <si>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</si>
  <si>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</si>
  <si>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</si>
  <si>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</si>
  <si>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</si>
  <si>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</si>
  <si>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</si>
  <si>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</si>
  <si>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</si>
  <si>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</si>
  <si>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</si>
  <si>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</si>
  <si>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</si>
  <si>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</si>
  <si>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</si>
  <si>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</si>
  <si>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</si>
  <si>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</si>
  <si>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</si>
  <si>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</si>
  <si>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</si>
  <si>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</si>
  <si>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</si>
  <si>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</si>
  <si>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</si>
  <si>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</si>
  <si>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</si>
  <si>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</si>
  <si>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</si>
  <si>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</si>
  <si>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</si>
  <si>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</si>
  <si>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</si>
  <si>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</si>
  <si>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</si>
  <si>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</si>
  <si>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</si>
  <si>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</si>
  <si>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</si>
  <si>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</si>
  <si>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</si>
  <si>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</si>
  <si>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</si>
  <si>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</si>
  <si>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</si>
  <si>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</si>
  <si>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</si>
  <si>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</si>
  <si>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</si>
  <si>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</si>
  <si>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</si>
  <si>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</si>
  <si>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</si>
  <si>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</si>
  <si>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</si>
  <si>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</si>
  <si>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</si>
  <si>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</si>
  <si>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</si>
  <si>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</si>
  <si>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</si>
  <si>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</si>
  <si>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</si>
  <si>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</si>
  <si>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</si>
  <si>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</si>
  <si>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</si>
  <si>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</si>
  <si>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</si>
  <si>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</si>
  <si>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</si>
  <si>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</si>
  <si>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</si>
  <si>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</si>
  <si>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</si>
  <si>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</si>
  <si>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</si>
  <si>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</si>
  <si>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</si>
  <si>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</si>
  <si>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</si>
  <si>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</si>
  <si>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</si>
  <si>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</si>
  <si>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</si>
  <si>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</si>
  <si>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</si>
  <si>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</si>
  <si>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</si>
  <si>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</si>
  <si>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</si>
  <si>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</si>
  <si>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</si>
  <si>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</si>
  <si>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</si>
  <si>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</si>
  <si>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</si>
  <si>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</si>
  <si>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</si>
  <si>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</si>
  <si>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</si>
  <si>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</si>
  <si>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</si>
  <si>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</si>
  <si>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</si>
  <si>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</si>
  <si>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</si>
  <si>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</si>
  <si>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</si>
  <si>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</si>
  <si>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</si>
  <si>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</si>
  <si>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</si>
  <si>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</si>
  <si>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</si>
  <si>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</si>
  <si>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</si>
  <si>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</si>
  <si>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</si>
  <si>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</si>
  <si>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</si>
  <si>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</si>
  <si>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</si>
  <si>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</si>
  <si>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</si>
  <si>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</si>
  <si>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</si>
  <si>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</si>
  <si>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</si>
  <si>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</si>
  <si>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</si>
  <si>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</si>
  <si>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</si>
  <si>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</si>
  <si>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</si>
  <si>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</si>
  <si>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</si>
  <si>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</si>
  <si>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</si>
  <si>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</si>
  <si>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</si>
  <si>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</si>
  <si>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</si>
  <si>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</si>
  <si>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</si>
  <si>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</si>
  <si>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</si>
  <si>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</si>
  <si>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</si>
  <si>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</si>
  <si>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</si>
  <si>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</si>
  <si>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</si>
  <si>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</si>
  <si>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</si>
  <si>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</si>
  <si>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</si>
  <si>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</si>
  <si>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</si>
  <si>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</si>
  <si>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</si>
  <si>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</si>
  <si>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</si>
  <si>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</si>
  <si>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</si>
  <si>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</si>
  <si>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</si>
  <si>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</si>
  <si>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</si>
  <si>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</si>
  <si>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</si>
  <si>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</si>
  <si>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</si>
  <si>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</si>
  <si>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</si>
  <si>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</si>
  <si>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</si>
  <si>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</si>
  <si>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</si>
  <si>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</si>
  <si>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</si>
  <si>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</si>
  <si>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</si>
  <si>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</si>
  <si>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</si>
  <si>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</si>
  <si>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</si>
  <si>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</si>
  <si>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</si>
  <si>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</si>
  <si>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</si>
  <si>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</si>
  <si>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</si>
  <si>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</si>
  <si>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</si>
  <si>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</si>
  <si>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</si>
  <si>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</si>
  <si>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</si>
  <si>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</si>
  <si>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</si>
  <si>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</si>
  <si>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</si>
  <si>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</si>
  <si>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</si>
  <si>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</si>
  <si>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</si>
  <si>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</si>
  <si>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</si>
  <si>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</si>
  <si>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</si>
  <si>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</si>
  <si>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</si>
  <si>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</si>
  <si>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</si>
  <si>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</si>
  <si>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</si>
  <si>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</si>
  <si>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</si>
  <si>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</si>
  <si>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</si>
  <si>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</si>
  <si>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</si>
  <si>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</si>
  <si>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</si>
  <si>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</si>
  <si>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</si>
  <si>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</si>
  <si>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</si>
  <si>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</si>
  <si>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</si>
  <si>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</si>
  <si>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</si>
  <si>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</si>
  <si>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</si>
  <si>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</si>
  <si>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</si>
  <si>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</si>
  <si>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</si>
  <si>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</si>
  <si>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</si>
  <si>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</si>
  <si>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</si>
  <si>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</si>
  <si>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</si>
  <si>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</si>
  <si>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</si>
  <si>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</si>
  <si>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</si>
  <si>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</si>
  <si>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</si>
  <si>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</si>
  <si>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</si>
  <si>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</si>
  <si>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</si>
  <si>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</si>
  <si>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</si>
  <si>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</si>
  <si>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</si>
  <si>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</si>
  <si>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</si>
  <si>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</si>
  <si>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</si>
  <si>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</si>
  <si>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</si>
  <si>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</si>
  <si>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</si>
  <si>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</si>
  <si>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</si>
  <si>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</si>
  <si>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</si>
  <si>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</si>
  <si>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</si>
  <si>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</si>
  <si>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</si>
  <si>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</si>
  <si>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</si>
  <si>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</si>
  <si>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</si>
  <si>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</si>
  <si>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</si>
  <si>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</si>
  <si>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</si>
  <si>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</si>
  <si>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</si>
  <si>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</si>
  <si>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</si>
  <si>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</si>
  <si>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</si>
  <si>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</si>
  <si>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</si>
  <si>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</si>
  <si>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</si>
  <si>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</si>
  <si>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</si>
  <si>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</si>
  <si>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</si>
  <si>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</si>
  <si>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</si>
  <si>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</si>
  <si>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</si>
  <si>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</si>
  <si>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</si>
  <si>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</si>
  <si>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</si>
  <si>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</si>
  <si>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</si>
  <si>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</si>
  <si>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</si>
  <si>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</si>
  <si>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</si>
  <si>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</si>
  <si>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</si>
  <si>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</si>
  <si>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</si>
  <si>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</si>
  <si>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</si>
  <si>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</si>
  <si>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</si>
  <si>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</si>
  <si>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</si>
  <si>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</si>
  <si>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</si>
  <si>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</si>
  <si>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</si>
  <si>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</si>
  <si>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</si>
  <si>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</si>
  <si>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</si>
  <si>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</si>
  <si>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</si>
  <si>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</si>
  <si>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</si>
  <si>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</si>
  <si>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</si>
  <si>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</si>
  <si>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</si>
  <si>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</si>
  <si>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</si>
  <si>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</si>
  <si>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</si>
  <si>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</si>
  <si>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</si>
  <si>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</si>
  <si>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</si>
  <si>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</si>
  <si>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</si>
  <si>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</si>
  <si>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</si>
  <si>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</si>
  <si>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</si>
  <si>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</si>
  <si>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</si>
  <si>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</si>
  <si>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</si>
  <si>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</si>
  <si>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</si>
  <si>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</si>
  <si>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</si>
  <si>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</si>
  <si>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</si>
  <si>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</si>
  <si>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</si>
  <si>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</si>
  <si>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</si>
  <si>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</si>
  <si>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</si>
  <si>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</si>
  <si>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</si>
  <si>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</si>
  <si>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</si>
  <si>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</si>
  <si>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</si>
  <si>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</si>
  <si>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</si>
  <si>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</si>
  <si>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</si>
  <si>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</si>
  <si>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</si>
  <si>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</si>
  <si>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</si>
  <si>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</si>
  <si>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</si>
  <si>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</si>
  <si>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</si>
  <si>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</si>
  <si>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</si>
  <si>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</si>
  <si>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</si>
  <si>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</si>
  <si>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</si>
  <si>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</si>
  <si>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</si>
  <si>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</si>
  <si>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</si>
  <si>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</si>
  <si>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</si>
  <si>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</si>
  <si>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</si>
  <si>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</si>
  <si>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</si>
  <si>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</si>
  <si>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</si>
  <si>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</si>
  <si>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</si>
  <si>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</si>
  <si>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</si>
  <si>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</si>
  <si>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</si>
  <si>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</si>
  <si>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</si>
  <si>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</si>
  <si>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</si>
  <si>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</si>
  <si>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</si>
  <si>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</si>
  <si>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</si>
  <si>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</si>
  <si>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</si>
  <si>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</si>
  <si>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</si>
  <si>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</si>
  <si>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</si>
  <si>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</si>
  <si>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</si>
  <si>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</si>
  <si>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</si>
  <si>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</si>
  <si>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</si>
  <si>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</si>
  <si>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</si>
  <si>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</si>
  <si>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</si>
  <si>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</si>
  <si>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</si>
  <si>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</si>
  <si>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</si>
  <si>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</si>
  <si>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</si>
  <si>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</si>
  <si>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</si>
  <si>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</si>
  <si>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</si>
  <si>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</si>
  <si>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</si>
  <si>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</si>
  <si>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</si>
  <si>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</si>
  <si>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</si>
  <si>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</si>
  <si>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</si>
  <si>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</si>
  <si>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</si>
  <si>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</si>
  <si>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</si>
  <si>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</si>
  <si>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</si>
  <si>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</si>
  <si>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</si>
  <si>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</si>
  <si>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</si>
  <si>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</si>
  <si>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</si>
  <si>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</si>
  <si>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</si>
  <si>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</si>
  <si>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</si>
  <si>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</si>
  <si>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</si>
  <si>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</si>
  <si>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</si>
  <si>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</si>
  <si>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</si>
  <si>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</si>
  <si>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</si>
  <si>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</si>
  <si>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</si>
  <si>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</si>
  <si>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</si>
  <si>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</si>
  <si>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</si>
  <si>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</si>
  <si>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</si>
  <si>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</si>
  <si>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</si>
  <si>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</si>
  <si>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</si>
  <si>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</si>
  <si>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</si>
  <si>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</si>
  <si>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</si>
  <si>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</si>
  <si>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</si>
  <si>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</si>
  <si>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</si>
  <si>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</si>
  <si>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</si>
  <si>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</si>
  <si>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</si>
  <si>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</si>
  <si>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</si>
  <si>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</si>
  <si>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</si>
  <si>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</si>
  <si>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</si>
  <si>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</si>
  <si>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</si>
  <si>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</si>
  <si>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</si>
  <si>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</si>
  <si>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</si>
  <si>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</si>
  <si>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</si>
  <si>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</si>
  <si>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</si>
  <si>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</si>
  <si>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</si>
  <si>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</si>
  <si>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</si>
  <si>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</si>
  <si>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</si>
  <si>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</si>
  <si>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</si>
  <si>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</si>
  <si>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</si>
  <si>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</si>
  <si>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</si>
  <si>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</si>
  <si>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</si>
  <si>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</si>
  <si>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</si>
  <si>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</si>
  <si>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</si>
  <si>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</si>
  <si>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</si>
  <si>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</si>
  <si>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</si>
  <si>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</si>
  <si>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</si>
  <si>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</si>
  <si>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</si>
  <si>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</si>
  <si>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</si>
  <si>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</si>
  <si>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</si>
  <si>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</si>
  <si>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</si>
  <si>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</si>
  <si>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</si>
  <si>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</si>
  <si>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</si>
  <si>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</si>
  <si>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</si>
  <si>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</si>
  <si>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</si>
  <si>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</si>
  <si>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</si>
  <si>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</si>
  <si>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</si>
  <si>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</si>
  <si>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</si>
  <si>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</si>
  <si>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</si>
  <si>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</si>
  <si>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</si>
  <si>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</si>
  <si>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</si>
  <si>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</si>
  <si>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</si>
  <si>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</si>
  <si>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</si>
  <si>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</si>
  <si>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</si>
  <si>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</si>
  <si>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</si>
  <si>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</si>
  <si>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</si>
  <si>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</si>
  <si>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</si>
  <si>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</si>
  <si>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</si>
  <si>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</si>
  <si>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</si>
  <si>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</si>
  <si>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</si>
  <si>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</si>
  <si>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</si>
  <si>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</si>
  <si>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</si>
  <si>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</si>
  <si>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</si>
  <si>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</si>
  <si>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</si>
  <si>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</si>
  <si>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</si>
  <si>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</si>
  <si>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</si>
  <si>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</si>
  <si>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</si>
  <si>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</si>
  <si>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</si>
  <si>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</si>
  <si>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</si>
  <si>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</si>
  <si>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</si>
  <si>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</si>
  <si>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</si>
  <si>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</si>
  <si>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</si>
  <si>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</si>
  <si>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</si>
  <si>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</si>
  <si>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</si>
  <si>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</si>
  <si>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</si>
  <si>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</si>
  <si>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</si>
  <si>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</si>
  <si>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</si>
  <si>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</si>
  <si>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</si>
  <si>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</si>
  <si>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</si>
  <si>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</si>
  <si>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</si>
  <si>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</si>
  <si>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</si>
  <si>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</si>
  <si>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</si>
  <si>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</si>
  <si>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</si>
  <si>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</si>
  <si>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</si>
  <si>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</si>
  <si>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</si>
  <si>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</si>
  <si>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</si>
  <si>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</si>
  <si>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</si>
  <si>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</si>
  <si>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</si>
  <si>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</si>
  <si>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</si>
  <si>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</si>
  <si>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</si>
  <si>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</si>
  <si>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</si>
  <si>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</si>
  <si>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</si>
  <si>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</si>
  <si>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</si>
  <si>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</si>
  <si>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</si>
  <si>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</si>
  <si>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</si>
  <si>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</si>
  <si>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</si>
  <si>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</si>
  <si>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</si>
  <si>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</si>
  <si>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</si>
  <si>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</si>
  <si>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</si>
  <si>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</si>
  <si>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</si>
  <si>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</si>
  <si>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</si>
  <si>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</si>
  <si>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</si>
  <si>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</si>
  <si>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</si>
  <si>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</si>
  <si>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</si>
  <si>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</si>
  <si>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</si>
  <si>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</si>
  <si>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</si>
  <si>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</si>
  <si>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</si>
  <si>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</si>
  <si>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</si>
  <si>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</si>
  <si>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</si>
  <si>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</si>
  <si>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</si>
  <si>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</si>
  <si>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</si>
  <si>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</si>
  <si>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</si>
  <si>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</si>
  <si>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</si>
  <si>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</si>
  <si>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</si>
  <si>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</si>
  <si>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</si>
  <si>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</si>
  <si>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</si>
  <si>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</si>
  <si>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</si>
  <si>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</si>
  <si>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</si>
  <si>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</si>
  <si>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</si>
  <si>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</si>
  <si>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</si>
  <si>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</si>
  <si>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</si>
  <si>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</si>
  <si>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</si>
  <si>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</si>
  <si>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</si>
  <si>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</si>
  <si>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</si>
  <si>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</si>
  <si>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</si>
  <si>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</si>
  <si>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</si>
  <si>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</si>
  <si>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</si>
  <si>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</si>
  <si>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</si>
  <si>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</si>
  <si>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</si>
  <si>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</si>
  <si>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</si>
  <si>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</si>
  <si>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</si>
  <si>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</si>
  <si>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</si>
  <si>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</si>
  <si>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</si>
  <si>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</si>
  <si>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</si>
  <si>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</si>
  <si>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</si>
  <si>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</si>
  <si>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</si>
  <si>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</si>
  <si>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</si>
  <si>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</si>
  <si>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</si>
  <si>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</si>
  <si>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</si>
  <si>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</si>
  <si>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</si>
  <si>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</si>
  <si>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</si>
  <si>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</si>
  <si>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</si>
  <si>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</si>
  <si>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</si>
  <si>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</si>
  <si>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</si>
  <si>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</si>
  <si>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</si>
  <si>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</si>
  <si>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</si>
  <si>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</si>
  <si>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</si>
  <si>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</si>
  <si>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</si>
  <si>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</si>
  <si>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</si>
  <si>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</si>
  <si>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</si>
  <si>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</si>
  <si>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</si>
  <si>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</si>
  <si>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</si>
  <si>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</si>
  <si>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</si>
  <si>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</si>
  <si>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</si>
  <si>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</si>
  <si>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</si>
  <si>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</si>
  <si>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</si>
  <si>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</si>
  <si>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</si>
  <si>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</si>
  <si>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</si>
  <si>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</si>
  <si>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</si>
  <si>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</si>
  <si>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</si>
  <si>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</si>
  <si>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</si>
  <si>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</si>
  <si>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</si>
  <si>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</si>
  <si>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</si>
  <si>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</si>
  <si>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</si>
  <si>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</si>
  <si>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</si>
  <si>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</si>
  <si>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</si>
  <si>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</si>
  <si>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</si>
  <si>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</si>
  <si>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</si>
  <si>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</si>
  <si>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</si>
  <si>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</si>
  <si>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</si>
  <si>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</si>
  <si>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</si>
  <si>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</si>
  <si>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</si>
  <si>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</si>
  <si>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</si>
  <si>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</si>
  <si>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</si>
  <si>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</si>
  <si>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</si>
  <si>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</si>
  <si>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</si>
  <si>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</si>
  <si>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</si>
  <si>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</si>
  <si>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</si>
  <si>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</si>
  <si>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</si>
  <si>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</si>
  <si>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</si>
  <si>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</si>
  <si>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</si>
  <si>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</si>
  <si>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</si>
  <si>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</si>
  <si>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</si>
  <si>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</si>
  <si>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</si>
  <si>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</si>
  <si>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</si>
  <si>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</si>
  <si>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</si>
  <si>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</si>
  <si>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</si>
  <si>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</si>
  <si>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</si>
  <si>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</si>
  <si>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</si>
  <si>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</si>
  <si>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</si>
  <si>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</si>
  <si>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</si>
  <si>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</si>
  <si>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</si>
  <si>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</si>
  <si>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</si>
  <si>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</si>
  <si>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</si>
  <si>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</si>
  <si>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</si>
  <si>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</si>
  <si>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</si>
  <si>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</si>
  <si>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</si>
  <si>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</si>
  <si>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</si>
  <si>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</si>
  <si>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</si>
  <si>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</si>
  <si>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</si>
  <si>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</si>
  <si>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</si>
  <si>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</si>
  <si>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</si>
  <si>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</si>
  <si>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</si>
  <si>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</si>
  <si>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</si>
  <si>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</si>
  <si>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</si>
  <si>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</si>
  <si>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</si>
  <si>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</si>
  <si>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</si>
  <si>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</si>
  <si>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</si>
  <si>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</si>
  <si>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</si>
  <si>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</si>
  <si>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</si>
  <si>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</si>
  <si>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</si>
  <si>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</si>
  <si>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</si>
  <si>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</si>
  <si>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</si>
  <si>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</si>
  <si>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</si>
  <si>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</si>
  <si>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</si>
  <si>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</si>
  <si>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</si>
  <si>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</si>
  <si>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</si>
  <si>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</si>
  <si>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</si>
  <si>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</si>
  <si>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</si>
  <si>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</si>
  <si>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</si>
  <si>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</si>
  <si>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</si>
  <si>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</si>
  <si>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</si>
  <si>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</si>
  <si>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</si>
  <si>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</si>
  <si>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</si>
  <si>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</si>
  <si>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</si>
  <si>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</si>
  <si>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</si>
  <si>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</si>
  <si>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</si>
  <si>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</si>
  <si>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</si>
  <si>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</si>
  <si>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</si>
  <si>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</si>
  <si>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</si>
  <si>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</si>
  <si>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</si>
  <si>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</si>
  <si>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</si>
  <si>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</si>
  <si>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</si>
  <si>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</si>
  <si>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</si>
  <si>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</si>
  <si>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</si>
  <si>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</si>
  <si>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</si>
  <si>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</si>
  <si>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</si>
  <si>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</si>
  <si>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</si>
  <si>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</si>
  <si>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</si>
  <si>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</si>
  <si>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</si>
  <si>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</si>
  <si>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</si>
  <si>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</si>
  <si>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</si>
  <si>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</si>
  <si>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</si>
  <si>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</si>
  <si>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</si>
  <si>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</si>
  <si>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</si>
  <si>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</si>
  <si>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</si>
  <si>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</si>
  <si>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</si>
  <si>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</si>
  <si>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</si>
  <si>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</si>
  <si>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</si>
  <si>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</si>
  <si>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</si>
  <si>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</si>
  <si>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</si>
  <si>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</si>
  <si>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</si>
  <si>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</si>
  <si>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</si>
  <si>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</si>
  <si>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</si>
  <si>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</si>
  <si>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</si>
  <si>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</si>
  <si>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</si>
  <si>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</si>
  <si>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</si>
  <si>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</si>
  <si>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</si>
  <si>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</si>
  <si>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</si>
  <si>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</si>
  <si>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</si>
  <si>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</si>
  <si>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</si>
  <si>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</si>
  <si>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</si>
  <si>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</si>
  <si>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</si>
  <si>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</si>
  <si>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</si>
  <si>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</si>
  <si>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</si>
  <si>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</si>
  <si>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</si>
  <si>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</si>
  <si>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</si>
  <si>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</si>
  <si>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</si>
  <si>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</si>
  <si>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</si>
  <si>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</si>
  <si>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</si>
  <si>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</si>
  <si>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</si>
  <si>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</si>
  <si>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</si>
  <si>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</si>
  <si>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</si>
  <si>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</si>
  <si>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</si>
  <si>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</si>
  <si>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</si>
  <si>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</si>
  <si>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</si>
  <si>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</si>
  <si>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</si>
  <si>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</si>
  <si>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</si>
  <si>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</si>
  <si>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</si>
  <si>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</si>
  <si>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</si>
  <si>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</si>
  <si>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</si>
  <si>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</si>
  <si>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</si>
  <si>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</si>
  <si>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</si>
  <si>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</si>
  <si>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</si>
  <si>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</si>
  <si>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</si>
  <si>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</si>
  <si>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</si>
  <si>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</si>
  <si>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</si>
  <si>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</si>
  <si>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</si>
  <si>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</si>
  <si>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</si>
  <si>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</si>
  <si>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</si>
  <si>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</si>
  <si>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</si>
  <si>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</si>
  <si>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</si>
  <si>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</si>
  <si>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</si>
  <si>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</si>
  <si>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</si>
  <si>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</si>
  <si>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</si>
  <si>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</si>
  <si>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</si>
  <si>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</si>
  <si>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</si>
  <si>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</si>
  <si>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</si>
  <si>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</si>
  <si>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</si>
  <si>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</si>
  <si>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</si>
  <si>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</si>
  <si>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</si>
  <si>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</si>
  <si>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</si>
  <si>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</si>
  <si>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</si>
  <si>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</si>
  <si>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</si>
  <si>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</si>
  <si>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</si>
  <si>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</si>
  <si>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</si>
  <si>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</si>
  <si>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</si>
  <si>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</si>
  <si>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</si>
  <si>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</si>
  <si>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</si>
  <si>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</si>
  <si>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</si>
  <si>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</si>
  <si>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</si>
  <si>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</si>
  <si>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</si>
  <si>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</si>
  <si>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</si>
  <si>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</si>
  <si>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</si>
  <si>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</si>
  <si>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</si>
  <si>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</si>
  <si>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</si>
  <si>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</si>
  <si>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</si>
  <si>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</si>
  <si>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</si>
  <si>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</si>
  <si>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</si>
  <si>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</si>
  <si>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</si>
  <si>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</si>
  <si>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</si>
  <si>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</si>
  <si>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</si>
  <si>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</si>
  <si>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</si>
  <si>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</si>
  <si>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</si>
  <si>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</si>
  <si>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</si>
  <si>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</si>
  <si>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</si>
  <si>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</si>
  <si>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</si>
  <si>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</si>
  <si>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</si>
  <si>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</si>
  <si>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</si>
  <si>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</si>
  <si>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</si>
  <si>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</si>
  <si>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</si>
  <si>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</si>
  <si>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</si>
  <si>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</si>
  <si>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</si>
  <si>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</si>
  <si>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</si>
  <si>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</si>
  <si>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</si>
  <si>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</si>
  <si>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</si>
  <si>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</si>
  <si>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</si>
  <si>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</si>
  <si>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</si>
  <si>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</si>
  <si>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</si>
  <si>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</si>
  <si>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</si>
  <si>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</si>
  <si>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</si>
  <si>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</si>
  <si>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</si>
  <si>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</si>
  <si>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</si>
  <si>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</si>
  <si>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</si>
  <si>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</si>
  <si>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</si>
  <si>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</si>
  <si>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</si>
  <si>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</si>
  <si>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</si>
  <si>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</si>
  <si>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</si>
  <si>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</si>
  <si>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</si>
  <si>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</si>
  <si>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</si>
  <si>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</si>
  <si>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</si>
  <si>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</si>
  <si>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</si>
  <si>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</si>
  <si>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</si>
  <si>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</si>
  <si>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</si>
  <si>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</si>
  <si>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</si>
  <si>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</si>
  <si>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</si>
  <si>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</si>
  <si>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</si>
  <si>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</si>
  <si>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</si>
  <si>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</si>
  <si>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</si>
  <si>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</si>
  <si>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</si>
  <si>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</si>
  <si>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</si>
  <si>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</si>
  <si>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</si>
  <si>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</si>
  <si>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</si>
  <si>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</si>
  <si>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</si>
  <si>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</si>
  <si>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</si>
  <si>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</si>
  <si>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</si>
  <si>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</si>
  <si>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</si>
  <si>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</si>
  <si>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</si>
  <si>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</si>
  <si>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</si>
  <si>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</si>
  <si>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</si>
  <si>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</si>
  <si>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</si>
  <si>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</si>
  <si>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</si>
  <si>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</si>
  <si>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</si>
  <si>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</si>
  <si>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</si>
  <si>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</si>
  <si>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</si>
  <si>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</si>
  <si>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</si>
  <si>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</si>
  <si>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</si>
  <si>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</si>
  <si>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</si>
  <si>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</si>
  <si>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</si>
  <si>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</si>
  <si>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</si>
  <si>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</si>
  <si>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</si>
  <si>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</si>
  <si>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</si>
  <si>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</si>
  <si>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</si>
  <si>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</si>
  <si>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</si>
  <si>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</si>
  <si>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</si>
  <si>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</si>
  <si>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</si>
  <si>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</si>
  <si>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</si>
  <si>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</si>
  <si>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</si>
  <si>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</si>
  <si>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</si>
  <si>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</si>
  <si>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</si>
  <si>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</si>
  <si>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</si>
  <si>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</si>
  <si>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</si>
  <si>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</si>
  <si>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</si>
  <si>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</si>
  <si>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</si>
  <si>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</si>
  <si>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</si>
  <si>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</si>
  <si>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</si>
  <si>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</si>
  <si>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</si>
  <si>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</si>
  <si>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</si>
  <si>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</si>
  <si>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</si>
  <si>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</si>
  <si>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</si>
  <si>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</si>
  <si>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</si>
  <si>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</si>
  <si>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</si>
  <si>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</si>
  <si>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</si>
  <si>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</si>
  <si>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</si>
  <si>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</si>
  <si>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</si>
  <si>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</si>
  <si>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</si>
  <si>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</si>
  <si>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</si>
  <si>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</si>
  <si>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</si>
  <si>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</si>
  <si>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</si>
  <si>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</si>
  <si>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</si>
  <si>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</si>
  <si>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</si>
  <si>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</si>
  <si>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</si>
  <si>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</si>
  <si>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</si>
  <si>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</si>
  <si>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</si>
  <si>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</si>
  <si>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</si>
  <si>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</si>
  <si>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</si>
  <si>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</si>
  <si>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</si>
  <si>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</si>
  <si>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</si>
  <si>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</si>
  <si>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</si>
  <si>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</si>
  <si>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</si>
  <si>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</si>
  <si>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</si>
  <si>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</si>
  <si>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</si>
  <si>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</si>
  <si>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</si>
  <si>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</si>
  <si>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</si>
  <si>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</si>
  <si>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</si>
  <si>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</si>
  <si>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</si>
  <si>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</si>
  <si>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</si>
  <si>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</si>
  <si>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</si>
  <si>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</si>
  <si>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</si>
  <si>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</si>
  <si>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</si>
  <si>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</si>
  <si>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</si>
  <si>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</si>
  <si>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</si>
  <si>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</si>
  <si>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</si>
  <si>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</si>
  <si>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</si>
  <si>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</si>
  <si>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</si>
  <si>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</si>
  <si>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</si>
  <si>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</si>
  <si>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</si>
  <si>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</si>
  <si>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</si>
  <si>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</si>
  <si>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</si>
  <si>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</si>
  <si>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</si>
  <si>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</si>
  <si>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</si>
  <si>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</si>
  <si>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</si>
  <si>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</si>
  <si>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</si>
  <si>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</si>
  <si>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</si>
  <si>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</si>
  <si>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</si>
  <si>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</si>
  <si>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</si>
  <si>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</si>
  <si>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</si>
  <si>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</si>
  <si>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</si>
  <si>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</si>
  <si>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</si>
  <si>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</si>
  <si>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</si>
  <si>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</si>
  <si>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</si>
  <si>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</si>
  <si>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</si>
  <si>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</si>
  <si>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</si>
  <si>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</si>
  <si>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</si>
  <si>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</si>
  <si>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</si>
  <si>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</si>
  <si>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</si>
  <si>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</si>
  <si>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</si>
  <si>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</si>
  <si>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</si>
  <si>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</si>
  <si>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</si>
  <si>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</si>
  <si>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</si>
  <si>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</si>
  <si>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</si>
  <si>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</si>
  <si>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</si>
  <si>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</si>
  <si>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</si>
  <si>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</si>
  <si>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</si>
  <si>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</si>
  <si>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</si>
  <si>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</si>
  <si>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</si>
  <si>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</si>
  <si>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</si>
  <si>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</si>
  <si>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</si>
  <si>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</si>
  <si>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</si>
  <si>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</si>
  <si>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</si>
  <si>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</si>
  <si>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</si>
  <si>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</si>
  <si>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</si>
  <si>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</si>
  <si>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</si>
  <si>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</si>
  <si>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</si>
  <si>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</si>
  <si>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</si>
  <si>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</si>
  <si>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</si>
  <si>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</si>
  <si>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</si>
  <si>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</si>
  <si>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</si>
  <si>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</si>
  <si>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</si>
  <si>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</si>
  <si>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</si>
  <si>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</si>
  <si>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</si>
  <si>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</si>
  <si>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</si>
  <si>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</si>
  <si>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</si>
  <si>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</si>
  <si>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</si>
  <si>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</si>
  <si>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</si>
  <si>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</si>
  <si>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</si>
  <si>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</si>
  <si>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</si>
  <si>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</si>
  <si>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</si>
  <si>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</si>
  <si>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</si>
  <si>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</si>
  <si>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</si>
  <si>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</si>
  <si>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</si>
  <si>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</si>
  <si>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</si>
  <si>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</si>
  <si>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</si>
  <si>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</si>
  <si>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</si>
  <si>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</si>
  <si>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</si>
  <si>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</si>
  <si>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</si>
  <si>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</si>
  <si>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</si>
  <si>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</si>
  <si>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</si>
  <si>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</si>
  <si>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</si>
  <si>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</si>
  <si>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</si>
  <si>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</si>
  <si>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</si>
  <si>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</si>
  <si>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</si>
  <si>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</si>
  <si>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</si>
  <si>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</si>
  <si>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</si>
  <si>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</si>
  <si>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</si>
  <si>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</si>
  <si>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</si>
  <si>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</si>
  <si>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</si>
  <si>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</si>
  <si>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</si>
  <si>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</si>
  <si>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</si>
  <si>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</si>
  <si>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</si>
  <si>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</si>
  <si>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</si>
  <si>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</si>
  <si>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</si>
  <si>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</si>
  <si>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</si>
  <si>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</si>
  <si>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</si>
  <si>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</si>
  <si>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</si>
  <si>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</si>
  <si>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</si>
  <si>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</si>
  <si>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</si>
  <si>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</si>
  <si>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</si>
  <si>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</si>
  <si>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</si>
  <si>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</si>
  <si>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</si>
  <si>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</si>
  <si>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</si>
  <si>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</si>
  <si>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</si>
  <si>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</si>
  <si>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</si>
  <si>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</si>
  <si>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</si>
  <si>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</si>
  <si>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</si>
  <si>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</si>
  <si>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</si>
  <si>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</si>
  <si>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</si>
  <si>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</si>
  <si>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</si>
  <si>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</si>
  <si>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</si>
  <si>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</si>
  <si>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</si>
  <si>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</si>
  <si>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</si>
  <si>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</si>
  <si>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</si>
  <si>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</si>
  <si>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</si>
  <si>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</si>
  <si>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</si>
  <si>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</si>
  <si>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</si>
  <si>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</si>
  <si>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</si>
  <si>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</si>
  <si>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</si>
  <si>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</si>
  <si>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</si>
  <si>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</si>
  <si>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</si>
  <si>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</si>
  <si>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</si>
  <si>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</si>
  <si>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</si>
  <si>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</si>
  <si>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</si>
  <si>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</si>
  <si>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</si>
  <si>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</si>
  <si>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</si>
  <si>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</si>
  <si>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</si>
  <si>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</si>
  <si>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</si>
  <si>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</si>
  <si>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</si>
  <si>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</si>
  <si>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</si>
  <si>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</si>
  <si>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</si>
  <si>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</si>
  <si>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</si>
  <si>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</si>
  <si>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</si>
  <si>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</si>
  <si>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</si>
  <si>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</si>
  <si>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</si>
  <si>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</si>
  <si>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</si>
  <si>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</si>
  <si>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</si>
  <si>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</si>
  <si>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</si>
  <si>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</si>
  <si>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</si>
  <si>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</si>
  <si>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</si>
  <si>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</si>
  <si>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</si>
  <si>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</si>
  <si>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</si>
  <si>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</si>
  <si>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</si>
  <si>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</si>
  <si>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</si>
  <si>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</si>
  <si>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</si>
  <si>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</si>
  <si>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</si>
  <si>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</si>
  <si>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</si>
  <si>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</si>
  <si>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</si>
  <si>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</si>
  <si>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</si>
  <si>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</si>
  <si>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</si>
  <si>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</si>
  <si>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</si>
  <si>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</si>
  <si>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</si>
  <si>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</si>
  <si>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</si>
  <si>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</si>
  <si>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</si>
  <si>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</si>
  <si>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</si>
  <si>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</si>
  <si>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</si>
  <si>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</si>
  <si>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</si>
  <si>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</si>
  <si>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</si>
  <si>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</si>
  <si>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</si>
  <si>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</si>
  <si>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</si>
  <si>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</si>
  <si>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</si>
  <si>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</si>
  <si>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</si>
  <si>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</si>
  <si>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</si>
  <si>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</si>
  <si>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</si>
  <si>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</si>
  <si>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</si>
  <si>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</si>
  <si>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</si>
  <si>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</si>
  <si>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</si>
  <si>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</si>
  <si>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</si>
  <si>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</si>
  <si>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</si>
  <si>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</si>
  <si>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</si>
  <si>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</si>
  <si>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</si>
  <si>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</si>
  <si>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</si>
  <si>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</si>
  <si>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</si>
  <si>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</si>
  <si>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</si>
  <si>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</si>
  <si>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</si>
  <si>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</si>
  <si>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</si>
  <si>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</si>
  <si>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</si>
  <si>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</si>
  <si>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</si>
  <si>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</si>
  <si>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</si>
  <si>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</si>
  <si>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</si>
  <si>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</si>
  <si>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</si>
  <si>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</si>
  <si>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</si>
  <si>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</si>
  <si>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</si>
  <si>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</si>
  <si>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</si>
  <si>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</si>
  <si>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</si>
  <si>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</si>
  <si>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</si>
  <si>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</si>
  <si>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</si>
  <si>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</si>
  <si>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</si>
  <si>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</si>
  <si>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</si>
  <si>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</si>
  <si>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</si>
  <si>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</si>
  <si>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</si>
  <si>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</si>
  <si>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</si>
  <si>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</si>
  <si>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</si>
  <si>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</si>
  <si>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</si>
  <si>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</si>
  <si>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</si>
  <si>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</si>
  <si>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</si>
  <si>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</si>
  <si>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</si>
  <si>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</si>
  <si>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</si>
  <si>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</si>
  <si>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</si>
  <si>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</si>
  <si>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</si>
  <si>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</si>
  <si>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</si>
  <si>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</si>
  <si>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</si>
  <si>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</si>
  <si>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</si>
  <si>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</si>
  <si>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</si>
  <si>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</si>
  <si>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</si>
  <si>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</si>
  <si>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</si>
  <si>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</si>
  <si>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</si>
  <si>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</si>
  <si>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</si>
  <si>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</si>
  <si>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</si>
  <si>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</si>
  <si>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</si>
  <si>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</si>
  <si>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</si>
  <si>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</si>
  <si>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</si>
  <si>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</si>
  <si>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</si>
  <si>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</si>
  <si>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</si>
  <si>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</si>
  <si>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</si>
  <si>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</si>
  <si>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</si>
  <si>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</si>
  <si>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</si>
  <si>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</si>
  <si>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</si>
  <si>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</si>
  <si>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</si>
  <si>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</si>
  <si>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</si>
  <si>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</si>
  <si>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</si>
  <si>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</si>
  <si>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</si>
  <si>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</si>
  <si>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</si>
  <si>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</si>
  <si>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</si>
  <si>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</si>
  <si>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</si>
  <si>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</si>
  <si>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</si>
  <si>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</si>
  <si>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</si>
  <si>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</si>
  <si>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</si>
  <si>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</si>
  <si>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</si>
  <si>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</si>
  <si>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</si>
  <si>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</si>
  <si>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</si>
  <si>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</si>
  <si>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</si>
  <si>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</si>
  <si>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</si>
  <si>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</si>
  <si>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</si>
  <si>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</si>
  <si>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</si>
  <si>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</si>
  <si>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</si>
  <si>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</si>
  <si>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</si>
  <si>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</si>
  <si>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</si>
  <si>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</si>
  <si>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</si>
  <si>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</si>
  <si>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</si>
  <si>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</si>
  <si>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</si>
  <si>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</si>
  <si>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</si>
  <si>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</si>
  <si>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</si>
  <si>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</si>
  <si>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</si>
  <si>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</si>
  <si>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</si>
  <si>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</si>
  <si>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</si>
  <si>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</si>
  <si>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</si>
  <si>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</si>
  <si>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</si>
  <si>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</si>
  <si>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</si>
  <si>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</si>
  <si>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</si>
  <si>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</si>
  <si>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</si>
  <si>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</si>
  <si>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</si>
  <si>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</si>
  <si>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</si>
  <si>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</si>
  <si>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</si>
  <si>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</si>
  <si>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</si>
  <si>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</si>
  <si>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</si>
  <si>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</si>
  <si>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</si>
  <si>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</si>
  <si>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</si>
  <si>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</si>
  <si>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</si>
  <si>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</si>
  <si>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</si>
  <si>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</si>
  <si>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</si>
  <si>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</si>
  <si>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</si>
  <si>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</si>
  <si>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</si>
  <si>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</si>
  <si>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</si>
  <si>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</si>
  <si>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</si>
  <si>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</si>
  <si>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</si>
  <si>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</si>
  <si>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</si>
  <si>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</si>
  <si>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</si>
  <si>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</si>
  <si>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</si>
  <si>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</si>
  <si>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</si>
  <si>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</si>
  <si>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</si>
  <si>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</si>
  <si>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</si>
  <si>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</si>
  <si>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</si>
  <si>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</si>
  <si>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</si>
  <si>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</si>
  <si>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</si>
  <si>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</si>
  <si>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</si>
  <si>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</si>
  <si>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</si>
  <si>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</si>
  <si>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</si>
  <si>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</si>
  <si>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</si>
  <si>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</si>
  <si>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</si>
  <si>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</si>
  <si>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</si>
  <si>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</si>
  <si>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</si>
  <si>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</si>
  <si>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</si>
  <si>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</si>
  <si>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</si>
  <si>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</si>
  <si>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</si>
  <si>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</si>
  <si>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</si>
  <si>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</si>
  <si>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</si>
  <si>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</si>
  <si>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</si>
  <si>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</si>
  <si>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</si>
  <si>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</si>
  <si>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</si>
  <si>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</si>
  <si>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</si>
  <si>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</si>
  <si>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</si>
  <si>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</si>
  <si>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</si>
  <si>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</si>
  <si>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</si>
  <si>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</si>
  <si>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</si>
  <si>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</si>
  <si>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</si>
  <si>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</si>
  <si>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</si>
  <si>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</si>
  <si>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</si>
  <si>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</si>
  <si>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</si>
  <si>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</si>
  <si>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</si>
  <si>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</si>
  <si>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</si>
  <si>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</si>
  <si>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</si>
  <si>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</si>
  <si>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</si>
  <si>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</si>
  <si>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</si>
  <si>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</si>
  <si>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</si>
  <si>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</si>
  <si>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</si>
  <si>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</si>
  <si>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</si>
  <si>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</si>
  <si>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</si>
  <si>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</si>
  <si>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</si>
  <si>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</si>
  <si>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</si>
  <si>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</si>
  <si>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</si>
  <si>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</si>
  <si>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</si>
  <si>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</si>
  <si>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</si>
  <si>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</si>
  <si>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</si>
  <si>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</si>
  <si>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</si>
  <si>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</si>
  <si>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</si>
  <si>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</si>
  <si>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</si>
  <si>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</si>
  <si>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</si>
  <si>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</si>
  <si>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</si>
  <si>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</si>
  <si>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</si>
  <si>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</si>
  <si>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</si>
  <si>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</si>
  <si>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</si>
  <si>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</si>
  <si>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</si>
  <si>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</si>
  <si>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</si>
  <si>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</si>
  <si>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</si>
  <si>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</si>
  <si>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</si>
  <si>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</si>
  <si>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</si>
  <si>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</si>
  <si>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</si>
  <si>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</si>
  <si>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</si>
  <si>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</si>
  <si>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</si>
  <si>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</si>
  <si>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</si>
  <si>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</si>
  <si>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</si>
  <si>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</si>
  <si>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</si>
  <si>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</si>
  <si>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</si>
  <si>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</si>
  <si>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</si>
  <si>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</si>
  <si>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</si>
  <si>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</si>
  <si>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</si>
  <si>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</si>
  <si>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</si>
  <si>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</si>
  <si>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</si>
  <si>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</si>
  <si>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</si>
  <si>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</si>
  <si>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</si>
  <si>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</si>
  <si>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</si>
  <si>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</si>
  <si>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</si>
  <si>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</si>
  <si>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</si>
  <si>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</si>
  <si>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</si>
  <si>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</si>
  <si>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</si>
  <si>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</si>
  <si>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</si>
  <si>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</si>
  <si>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</si>
  <si>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</si>
  <si>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</si>
  <si>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</si>
  <si>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</si>
  <si>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</si>
  <si>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</si>
  <si>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</si>
  <si>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</si>
  <si>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</si>
  <si>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</si>
  <si>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</si>
  <si>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</si>
  <si>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</si>
  <si>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</si>
  <si>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</si>
  <si>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</si>
  <si>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</si>
  <si>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</si>
  <si>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</si>
  <si>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</si>
  <si>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</si>
  <si>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</si>
  <si>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</si>
  <si>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</si>
  <si>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</si>
  <si>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</si>
  <si>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</si>
  <si>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</si>
  <si>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</si>
  <si>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</si>
  <si>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</si>
  <si>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</si>
  <si>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</si>
  <si>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</si>
  <si>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</si>
  <si>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</si>
  <si>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</si>
  <si>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</si>
  <si>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</si>
  <si>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</si>
  <si>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</si>
  <si>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</si>
  <si>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</si>
  <si>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</si>
  <si>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</si>
  <si>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</si>
  <si>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</si>
  <si>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</si>
  <si>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</si>
  <si>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</si>
  <si>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</si>
  <si>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</si>
  <si>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</si>
  <si>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</si>
  <si>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</si>
  <si>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</si>
  <si>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</si>
  <si>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</si>
  <si>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</si>
  <si>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</si>
  <si>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</si>
  <si>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</si>
  <si>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</si>
  <si>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</si>
  <si>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</si>
  <si>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</si>
  <si>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</si>
  <si>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</si>
  <si>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</si>
  <si>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</si>
  <si>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</si>
  <si>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</si>
  <si>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</si>
  <si>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</si>
  <si>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</si>
  <si>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</si>
  <si>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</si>
  <si>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</si>
  <si>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</si>
  <si>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</si>
  <si>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</si>
  <si>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</si>
  <si>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</si>
  <si>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</si>
  <si>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</si>
  <si>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</si>
  <si>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</si>
  <si>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</si>
  <si>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</si>
  <si>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</si>
  <si>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</si>
  <si>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</si>
  <si>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</si>
  <si>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</si>
  <si>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</si>
  <si>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</si>
  <si>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</si>
  <si>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</si>
  <si>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</si>
  <si>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</si>
  <si>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</si>
  <si>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</si>
  <si>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</si>
  <si>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</si>
  <si>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</si>
  <si>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</si>
  <si>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</si>
  <si>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</si>
  <si>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</si>
  <si>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</si>
  <si>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</si>
  <si>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</si>
  <si>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</si>
  <si>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</si>
  <si>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</si>
  <si>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</si>
  <si>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</si>
  <si>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</si>
  <si>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</si>
  <si>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</si>
  <si>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</si>
  <si>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</si>
  <si>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</si>
  <si>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</si>
  <si>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</si>
  <si>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</si>
  <si>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</si>
  <si>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</si>
  <si>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</si>
  <si>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</si>
  <si>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</si>
  <si>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</si>
  <si>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</si>
  <si>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</si>
  <si>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</si>
  <si>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</si>
  <si>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</si>
  <si>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</si>
  <si>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</si>
  <si>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</si>
  <si>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</si>
  <si>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</si>
  <si>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</si>
  <si>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</si>
  <si>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</si>
  <si>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</si>
  <si>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</si>
  <si>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</si>
  <si>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</si>
  <si>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</si>
  <si>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</si>
  <si>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</si>
  <si>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</si>
  <si>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</si>
  <si>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</si>
  <si>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</si>
  <si>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</si>
  <si>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</si>
  <si>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</si>
  <si>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</si>
  <si>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</si>
  <si>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</si>
  <si>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</si>
  <si>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</si>
  <si>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</si>
  <si>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</si>
  <si>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</si>
  <si>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</si>
  <si>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</si>
  <si>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</si>
  <si>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</si>
  <si>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</si>
  <si>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</si>
  <si>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</si>
  <si>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</si>
  <si>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</si>
  <si>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</si>
  <si>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</si>
  <si>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</si>
  <si>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</si>
  <si>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</si>
  <si>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</si>
  <si>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</si>
  <si>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</si>
  <si>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</si>
  <si>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</si>
  <si>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</si>
  <si>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</si>
  <si>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</si>
  <si>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</si>
  <si>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</si>
  <si>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</si>
  <si>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</si>
  <si>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</si>
  <si>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</si>
  <si>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</si>
  <si>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</si>
  <si>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</si>
  <si>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</si>
  <si>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</si>
  <si>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</si>
  <si>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</si>
  <si>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</si>
  <si>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</si>
  <si>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</si>
  <si>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</si>
  <si>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</si>
  <si>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</si>
  <si>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</si>
  <si>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</si>
  <si>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</si>
  <si>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</si>
  <si>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</si>
  <si>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</si>
  <si>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</si>
  <si>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</si>
  <si>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</si>
  <si>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</si>
  <si>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</si>
  <si>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</si>
  <si>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</si>
  <si>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</si>
  <si>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</si>
  <si>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</si>
  <si>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</si>
  <si>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</si>
  <si>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</si>
  <si>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</si>
  <si>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</si>
  <si>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</si>
  <si>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</si>
  <si>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</si>
  <si>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</si>
  <si>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</si>
  <si>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</si>
  <si>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</si>
  <si>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</si>
  <si>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</si>
  <si>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</si>
  <si>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</si>
  <si>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</si>
  <si>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</si>
  <si>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</si>
  <si>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</si>
  <si>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</si>
  <si>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</si>
  <si>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</si>
  <si>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</si>
  <si>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</si>
  <si>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</si>
  <si>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</si>
  <si>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</si>
  <si>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</si>
  <si>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</si>
  <si>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</si>
  <si>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</si>
  <si>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</si>
  <si>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</si>
  <si>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</si>
  <si>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</si>
  <si>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</si>
  <si>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</si>
  <si>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</si>
  <si>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</si>
  <si>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</si>
  <si>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</si>
  <si>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</si>
  <si>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</si>
  <si>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</si>
  <si>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</si>
  <si>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</si>
  <si>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</si>
  <si>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</si>
  <si>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</si>
  <si>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</si>
  <si>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</si>
  <si>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</si>
  <si>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</si>
  <si>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</si>
  <si>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</si>
  <si>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</si>
  <si>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</si>
  <si>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</si>
  <si>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</si>
  <si>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</si>
  <si>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</si>
  <si>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</si>
  <si>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</si>
  <si>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</si>
  <si>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</si>
  <si>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</si>
  <si>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</si>
  <si>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</si>
  <si>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</si>
  <si>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</si>
  <si>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</si>
  <si>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</si>
  <si>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</si>
  <si>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</si>
  <si>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</si>
  <si>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</si>
  <si>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</si>
  <si>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</si>
  <si>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</si>
  <si>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</si>
  <si>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</si>
  <si>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</si>
  <si>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</si>
  <si>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</si>
  <si>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</si>
  <si>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</si>
  <si>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</si>
  <si>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</si>
  <si>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</si>
  <si>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</si>
  <si>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</si>
  <si>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</si>
  <si>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</si>
  <si>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</si>
  <si>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</si>
  <si>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</si>
  <si>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</si>
  <si>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</si>
  <si>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</si>
  <si>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</si>
  <si>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</si>
  <si>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</si>
  <si>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</si>
  <si>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</si>
  <si>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</si>
  <si>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</si>
  <si>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</si>
  <si>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</si>
  <si>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</si>
  <si>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</si>
  <si>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</si>
  <si>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</si>
  <si>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</si>
  <si>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</si>
  <si>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</si>
  <si>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</si>
  <si>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</si>
  <si>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</si>
  <si>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</si>
  <si>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</si>
  <si>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</si>
  <si>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</si>
  <si>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</si>
  <si>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</si>
  <si>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</si>
  <si>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</si>
  <si>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</si>
  <si>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</si>
  <si>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</si>
  <si>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</si>
  <si>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</si>
  <si>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</si>
  <si>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</si>
  <si>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</si>
  <si>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</si>
  <si>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</si>
  <si>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</si>
  <si>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</si>
  <si>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</si>
  <si>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</si>
  <si>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</si>
  <si>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</si>
  <si>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</si>
  <si>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</si>
  <si>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</si>
  <si>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</si>
  <si>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</si>
  <si>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</si>
  <si>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</si>
  <si>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</si>
  <si>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</si>
  <si>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</si>
  <si>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</si>
  <si>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</si>
  <si>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</si>
  <si>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</si>
  <si>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</si>
  <si>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</si>
  <si>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</si>
  <si>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</si>
  <si>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</si>
  <si>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</si>
  <si>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</si>
  <si>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</si>
  <si>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</si>
  <si>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</si>
  <si>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</si>
  <si>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</si>
  <si>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</si>
  <si>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</si>
  <si>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</si>
  <si>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</si>
  <si>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</si>
  <si>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</si>
  <si>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</si>
  <si>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</si>
  <si>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</si>
  <si>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</si>
  <si>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</si>
  <si>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</si>
  <si>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</si>
  <si>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</si>
  <si>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</si>
  <si>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</si>
  <si>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</si>
  <si>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</si>
  <si>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</si>
  <si>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</si>
  <si>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</si>
  <si>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</si>
  <si>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</si>
  <si>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</si>
  <si>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</si>
  <si>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</si>
  <si>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</si>
  <si>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</si>
  <si>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</si>
  <si>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</si>
  <si>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</si>
  <si>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</si>
  <si>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</si>
  <si>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</si>
  <si>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</si>
  <si>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</si>
  <si>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</si>
  <si>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</si>
  <si>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</si>
  <si>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</si>
  <si>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</si>
  <si>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</si>
  <si>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</si>
  <si>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</si>
  <si>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</si>
  <si>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</si>
  <si>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</si>
  <si>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</si>
  <si>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</si>
  <si>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</si>
  <si>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</si>
  <si>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</si>
  <si>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</si>
  <si>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</si>
  <si>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</si>
  <si>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</si>
  <si>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</si>
  <si>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</si>
  <si>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</si>
  <si>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</si>
  <si>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</si>
  <si>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</si>
  <si>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</si>
  <si>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</si>
  <si>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</si>
  <si>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</si>
  <si>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</si>
  <si>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</si>
  <si>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</si>
  <si>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</si>
  <si>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</si>
  <si>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</si>
  <si>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</si>
  <si>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</si>
  <si>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</si>
  <si>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</si>
  <si>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</si>
  <si>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</si>
  <si>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</si>
  <si>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</si>
  <si>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</si>
  <si>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</si>
  <si>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</si>
  <si>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</si>
  <si>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</si>
  <si>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</si>
  <si>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</si>
  <si>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</si>
  <si>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</si>
  <si>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</si>
  <si>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</si>
  <si>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</si>
  <si>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</si>
  <si>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</si>
  <si>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</si>
  <si>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</si>
  <si>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</si>
  <si>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</si>
  <si>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</si>
  <si>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</si>
  <si>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</si>
  <si>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</si>
  <si>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</si>
  <si>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</si>
  <si>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</si>
  <si>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</si>
  <si>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</si>
  <si>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</si>
  <si>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</si>
  <si>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</si>
  <si>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</si>
  <si>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</si>
  <si>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</si>
  <si>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</si>
  <si>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</si>
  <si>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</si>
  <si>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</si>
  <si>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</si>
  <si>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</si>
  <si>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</si>
  <si>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</si>
  <si>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</si>
  <si>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</si>
  <si>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</si>
  <si>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</si>
  <si>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</si>
  <si>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</si>
  <si>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</si>
  <si>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</si>
  <si>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</si>
  <si>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</si>
  <si>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</si>
  <si>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</si>
  <si>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</si>
  <si>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</si>
  <si>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</si>
  <si>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</si>
  <si>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</si>
  <si>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</si>
  <si>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</si>
  <si>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</si>
  <si>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</si>
  <si>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</si>
  <si>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</si>
  <si>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</si>
  <si>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</si>
  <si>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</si>
  <si>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</si>
  <si>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</si>
  <si>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</si>
  <si>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</si>
  <si>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</si>
  <si>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</si>
  <si>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</si>
  <si>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</si>
  <si>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</si>
  <si>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</si>
  <si>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</si>
  <si>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</si>
  <si>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</si>
  <si>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</si>
  <si>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</si>
  <si>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</si>
  <si>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</si>
  <si>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</si>
  <si>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</si>
  <si>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</si>
  <si>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</si>
  <si>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</si>
  <si>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</si>
  <si>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</si>
  <si>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</si>
  <si>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</si>
  <si>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</si>
  <si>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</si>
  <si>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</si>
  <si>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</si>
  <si>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</si>
  <si>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</si>
  <si>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</si>
  <si>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</si>
  <si>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</si>
  <si>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</si>
  <si>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</si>
  <si>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</si>
  <si>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</si>
  <si>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</si>
  <si>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</si>
  <si>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</si>
  <si>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</si>
  <si>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</si>
  <si>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</si>
  <si>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</si>
  <si>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</si>
  <si>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</si>
  <si>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</si>
  <si>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</si>
  <si>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</si>
  <si>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</si>
  <si>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</si>
  <si>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</si>
  <si>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</si>
  <si>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</si>
  <si>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</si>
  <si>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</si>
  <si>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</si>
  <si>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</si>
  <si>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</si>
  <si>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</si>
  <si>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</si>
  <si>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</si>
  <si>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</si>
  <si>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</si>
  <si>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</si>
  <si>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</si>
  <si>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</si>
  <si>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</si>
  <si>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</si>
  <si>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</si>
  <si>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</si>
  <si>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</si>
  <si>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</si>
  <si>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</si>
  <si>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</si>
  <si>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</si>
  <si>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</si>
  <si>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</si>
  <si>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</si>
  <si>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</si>
  <si>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</si>
  <si>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</si>
  <si>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</si>
  <si>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</si>
  <si>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</si>
  <si>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</si>
  <si>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</si>
  <si>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</si>
  <si>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</si>
  <si>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</si>
  <si>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</si>
  <si>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</si>
  <si>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</si>
  <si>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</si>
  <si>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</si>
  <si>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</si>
  <si>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</si>
  <si>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</si>
  <si>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</si>
  <si>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</si>
  <si>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</si>
  <si>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</si>
  <si>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</si>
  <si>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</si>
  <si>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</si>
  <si>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</si>
  <si>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</si>
  <si>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</si>
  <si>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</si>
  <si>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</si>
  <si>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</si>
  <si>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</si>
  <si>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</si>
  <si>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</si>
  <si>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</si>
  <si>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</si>
  <si>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</si>
  <si>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</si>
  <si>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</si>
  <si>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</si>
  <si>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</si>
  <si>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</si>
  <si>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</si>
  <si>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</si>
  <si>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</si>
  <si>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</si>
  <si>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</si>
  <si>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</si>
  <si>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</si>
  <si>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</si>
  <si>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</si>
  <si>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</si>
  <si>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</si>
  <si>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</si>
  <si>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</si>
  <si>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</si>
  <si>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</si>
  <si>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</si>
  <si>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</si>
  <si>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</si>
  <si>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</si>
  <si>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</si>
  <si>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</si>
  <si>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</si>
  <si>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</si>
  <si>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</si>
  <si>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</si>
  <si>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</si>
  <si>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</si>
  <si>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</si>
  <si>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</si>
  <si>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</si>
  <si>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</si>
  <si>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</si>
  <si>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</si>
  <si>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</si>
  <si>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</si>
  <si>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</si>
  <si>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</si>
  <si>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</si>
  <si>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</si>
  <si>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</si>
  <si>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</si>
  <si>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</si>
  <si>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</si>
  <si>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</si>
  <si>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</si>
  <si>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</si>
  <si>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</si>
  <si>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</si>
  <si>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</si>
  <si>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</si>
  <si>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</si>
  <si>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</si>
  <si>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</si>
  <si>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</si>
  <si>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</si>
  <si>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</si>
  <si>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</si>
  <si>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</si>
  <si>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</si>
  <si>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</si>
  <si>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</si>
  <si>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</si>
  <si>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</si>
  <si>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</si>
  <si>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</si>
  <si>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</si>
  <si>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</si>
  <si>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</si>
  <si>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</si>
  <si>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</si>
  <si>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</si>
  <si>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</si>
  <si>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</si>
  <si>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</si>
  <si>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</si>
  <si>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</si>
  <si>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</si>
  <si>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</si>
  <si>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</si>
  <si>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</si>
  <si>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</si>
  <si>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</si>
  <si>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</si>
  <si>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</si>
  <si>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</si>
  <si>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</si>
  <si>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</si>
  <si>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</si>
  <si>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</si>
  <si>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</si>
  <si>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</si>
  <si>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</si>
  <si>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</si>
  <si>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</si>
  <si>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</si>
  <si>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</si>
  <si>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</si>
  <si>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</si>
  <si>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</si>
  <si>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</si>
  <si>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</si>
  <si>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</si>
  <si>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</si>
  <si>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</si>
  <si>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</si>
  <si>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</si>
  <si>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</si>
  <si>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</si>
  <si>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</si>
  <si>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</si>
  <si>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</si>
  <si>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</si>
  <si>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</si>
  <si>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</si>
  <si>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</si>
  <si>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</si>
  <si>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</si>
  <si>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</si>
  <si>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</si>
  <si>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</si>
  <si>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</si>
  <si>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</si>
  <si>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</si>
  <si>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</si>
  <si>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</si>
  <si>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</si>
  <si>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</si>
  <si>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</si>
  <si>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</si>
  <si>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</si>
  <si>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</si>
  <si>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</si>
  <si>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</si>
  <si>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</si>
  <si>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</si>
  <si>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</si>
  <si>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</si>
  <si>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</si>
  <si>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</si>
  <si>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</si>
  <si>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</si>
  <si>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</si>
  <si>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</si>
  <si>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</si>
  <si>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</si>
  <si>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</si>
  <si>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</si>
  <si>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</si>
  <si>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</si>
  <si>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</si>
  <si>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</si>
  <si>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</si>
  <si>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</si>
  <si>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</si>
  <si>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</si>
  <si>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</si>
  <si>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</si>
  <si>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</si>
  <si>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</si>
  <si>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</si>
  <si>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</si>
  <si>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</si>
  <si>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</si>
  <si>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</si>
  <si>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</si>
  <si>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</si>
  <si>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</si>
  <si>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</si>
  <si>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</si>
  <si>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</si>
  <si>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</si>
  <si>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</si>
  <si>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</si>
  <si>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</si>
  <si>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</si>
  <si>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</si>
  <si>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</si>
  <si>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</si>
  <si>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</si>
  <si>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</si>
  <si>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</si>
  <si>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</si>
  <si>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</si>
  <si>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</si>
  <si>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</si>
  <si>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</si>
  <si>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</si>
  <si>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</si>
  <si>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</si>
  <si>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</si>
  <si>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</si>
  <si>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</si>
  <si>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</si>
  <si>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</si>
  <si>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</si>
  <si>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</si>
  <si>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</si>
  <si>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</si>
  <si>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</si>
  <si>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</si>
  <si>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</si>
  <si>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</si>
  <si>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</si>
  <si>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</si>
  <si>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</si>
  <si>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</si>
  <si>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</si>
  <si>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</si>
  <si>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</si>
  <si>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</si>
  <si>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</si>
  <si>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</si>
  <si>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</si>
  <si>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</si>
  <si>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</si>
  <si>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</si>
  <si>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</si>
  <si>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</si>
  <si>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</si>
  <si>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</si>
  <si>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</si>
  <si>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</si>
  <si>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</si>
  <si>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</si>
  <si>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</si>
  <si>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</si>
  <si>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</si>
  <si>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</si>
  <si>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</si>
  <si>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</si>
  <si>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</si>
  <si>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</si>
  <si>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</si>
  <si>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</si>
  <si>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</si>
  <si>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</si>
  <si>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</si>
  <si>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</si>
  <si>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</si>
  <si>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</si>
  <si>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</si>
  <si>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</si>
  <si>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</si>
  <si>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</si>
  <si>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</si>
  <si>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</si>
  <si>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</si>
  <si>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</si>
  <si>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</si>
  <si>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</si>
  <si>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</si>
  <si>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</si>
  <si>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</si>
  <si>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</si>
  <si>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</si>
  <si>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</si>
  <si>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</si>
  <si>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</si>
  <si>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</si>
  <si>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</si>
  <si>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</si>
  <si>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</si>
  <si>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</si>
  <si>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</si>
  <si>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</si>
  <si>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</si>
  <si>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</si>
  <si>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</si>
  <si>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</si>
  <si>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</si>
  <si>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</si>
  <si>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</si>
  <si>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</si>
  <si>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</si>
  <si>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</si>
  <si>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</si>
  <si>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</si>
  <si>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</si>
  <si>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</si>
  <si>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</si>
  <si>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</si>
  <si>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</si>
  <si>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</si>
  <si>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</si>
  <si>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</si>
  <si>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</si>
  <si>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</si>
  <si>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</si>
  <si>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</si>
  <si>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</si>
  <si>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</si>
  <si>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</si>
  <si>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</si>
  <si>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</si>
  <si>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</si>
  <si>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</si>
  <si>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</si>
  <si>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</si>
  <si>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</si>
  <si>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</si>
  <si>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</si>
  <si>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</si>
  <si>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</si>
  <si>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</si>
  <si>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</si>
  <si>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</si>
  <si>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</si>
  <si>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</si>
  <si>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</si>
  <si>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</si>
  <si>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</si>
  <si>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</si>
  <si>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</si>
  <si>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</si>
  <si>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</si>
  <si>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</si>
  <si>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</si>
  <si>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</si>
  <si>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</si>
  <si>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</si>
  <si>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</si>
  <si>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</si>
  <si>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</si>
  <si>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</si>
  <si>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</si>
  <si>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</si>
  <si>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</si>
  <si>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</si>
  <si>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</si>
  <si>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</si>
  <si>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</si>
  <si>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</si>
  <si>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</si>
  <si>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</si>
  <si>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</si>
  <si>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</si>
  <si>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</si>
  <si>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</si>
  <si>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</si>
  <si>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</si>
  <si>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</si>
  <si>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</si>
  <si>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</si>
  <si>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</si>
  <si>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</si>
  <si>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</si>
  <si>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</si>
  <si>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</si>
  <si>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</si>
  <si>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</si>
  <si>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</si>
  <si>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</si>
  <si>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</si>
  <si>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</si>
  <si>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</si>
  <si>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</si>
  <si>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</si>
  <si>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</si>
  <si>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</si>
  <si>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</si>
  <si>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</si>
  <si>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</si>
  <si>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</si>
  <si>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</si>
  <si>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</si>
  <si>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</si>
  <si>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</si>
  <si>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</si>
  <si>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</si>
  <si>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</si>
  <si>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</si>
  <si>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</si>
  <si>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</si>
  <si>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</si>
  <si>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</si>
  <si>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</si>
  <si>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</si>
  <si>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</si>
  <si>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</si>
  <si>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</si>
  <si>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</si>
  <si>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</si>
  <si>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</si>
  <si>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</si>
  <si>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</si>
  <si>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</si>
  <si>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</si>
  <si>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</si>
  <si>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</si>
  <si>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</si>
  <si>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</si>
  <si>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</si>
  <si>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</si>
  <si>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</si>
  <si>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</si>
  <si>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</si>
  <si>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</si>
  <si>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</si>
  <si>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</si>
  <si>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</si>
  <si>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</si>
  <si>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</si>
  <si>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</si>
  <si>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</si>
  <si>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</si>
  <si>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</si>
  <si>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</si>
  <si>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</si>
  <si>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</si>
  <si>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</si>
  <si>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</si>
  <si>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</si>
  <si>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</si>
  <si>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</si>
  <si>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</si>
  <si>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</si>
  <si>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</si>
  <si>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</si>
  <si>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</si>
  <si>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</si>
  <si>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</si>
  <si>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</si>
  <si>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</si>
  <si>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</si>
  <si>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</si>
  <si>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</si>
  <si>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</si>
  <si>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</si>
  <si>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</si>
  <si>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</si>
  <si>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</si>
  <si>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</si>
  <si>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</si>
  <si>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</si>
  <si>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</si>
  <si>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</si>
  <si>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</si>
  <si>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</si>
  <si>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</si>
  <si>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</si>
  <si>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</si>
  <si>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</si>
  <si>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</si>
  <si>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</si>
  <si>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</si>
  <si>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</si>
  <si>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</si>
  <si>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</si>
  <si>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</si>
  <si>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</si>
  <si>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</si>
  <si>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</si>
  <si>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</si>
  <si>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</si>
  <si>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</si>
  <si>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</si>
  <si>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</si>
  <si>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</si>
  <si>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</si>
  <si>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</si>
  <si>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</si>
  <si>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</si>
  <si>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</si>
  <si>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</si>
  <si>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</si>
  <si>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</si>
  <si>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</si>
  <si>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</si>
  <si>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</si>
  <si>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</si>
  <si>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</si>
  <si>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</si>
  <si>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</si>
  <si>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</si>
  <si>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</si>
  <si>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</si>
  <si>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</si>
  <si>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</si>
  <si>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</si>
  <si>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</si>
  <si>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</si>
  <si>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</si>
  <si>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</si>
  <si>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</si>
  <si>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</si>
  <si>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</si>
  <si>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</si>
  <si>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</si>
  <si>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</si>
  <si>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</si>
  <si>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</si>
  <si>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</si>
  <si>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</si>
  <si>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</si>
  <si>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</si>
  <si>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</si>
  <si>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</si>
  <si>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</si>
  <si>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</si>
  <si>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</si>
  <si>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</si>
  <si>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</si>
  <si>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</si>
  <si>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</si>
  <si>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</si>
  <si>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</si>
  <si>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</si>
  <si>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</si>
  <si>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</si>
  <si>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</si>
  <si>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</si>
  <si>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</si>
  <si>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</si>
  <si>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</si>
  <si>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</si>
  <si>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</si>
  <si>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</si>
  <si>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</si>
  <si>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</si>
  <si>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</si>
  <si>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</si>
  <si>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</si>
  <si>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</si>
  <si>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</si>
  <si>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</si>
  <si>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</si>
  <si>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</si>
  <si>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</si>
  <si>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</si>
  <si>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</si>
  <si>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</si>
  <si>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</si>
  <si>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</si>
  <si>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</si>
  <si>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</si>
  <si>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</si>
  <si>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</si>
  <si>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</si>
  <si>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</si>
  <si>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</si>
  <si>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</si>
  <si>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</si>
  <si>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</si>
  <si>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</si>
  <si>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</si>
  <si>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</si>
  <si>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</si>
  <si>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</si>
  <si>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</si>
  <si>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</si>
  <si>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</si>
  <si>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</si>
  <si>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</si>
  <si>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</si>
  <si>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</si>
  <si>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</si>
  <si>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</si>
  <si>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</si>
  <si>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</si>
  <si>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</si>
  <si>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</si>
  <si>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</si>
  <si>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</si>
  <si>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</si>
  <si>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</si>
  <si>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</si>
  <si>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</si>
  <si>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</si>
  <si>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</si>
  <si>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</si>
  <si>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</si>
  <si>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</si>
  <si>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</si>
  <si>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</si>
  <si>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</si>
  <si>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</si>
  <si>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</si>
  <si>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</si>
  <si>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</si>
  <si>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</si>
  <si>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</si>
  <si>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</si>
  <si>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</si>
  <si>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</si>
  <si>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</si>
  <si>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</si>
  <si>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</si>
  <si>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</si>
  <si>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</si>
  <si>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</si>
  <si>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</si>
  <si>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</si>
  <si>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</si>
  <si>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</si>
  <si>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</si>
  <si>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</si>
  <si>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</si>
  <si>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</si>
  <si>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</si>
  <si>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</si>
  <si>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</si>
  <si>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</si>
  <si>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</si>
  <si>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</si>
  <si>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</si>
  <si>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</si>
  <si>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</si>
  <si>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</si>
  <si>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</si>
  <si>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</si>
  <si>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</si>
  <si>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</si>
  <si>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</si>
  <si>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</si>
  <si>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</si>
  <si>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</si>
  <si>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</si>
  <si>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</si>
  <si>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</si>
  <si>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</si>
  <si>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</si>
  <si>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</si>
  <si>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</si>
  <si>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</si>
  <si>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</si>
  <si>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</si>
  <si>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</si>
  <si>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</si>
  <si>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</si>
  <si>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</si>
  <si>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</si>
  <si>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</si>
  <si>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</si>
  <si>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</si>
  <si>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</si>
  <si>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</si>
  <si>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</si>
  <si>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</si>
  <si>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</si>
  <si>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</si>
  <si>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</si>
  <si>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</si>
  <si>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</si>
  <si>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</si>
  <si>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</si>
  <si>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</si>
  <si>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</si>
  <si>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</si>
  <si>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</si>
  <si>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</si>
  <si>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</si>
  <si>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</si>
  <si>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</si>
  <si>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</si>
  <si>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</si>
  <si>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</si>
  <si>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</si>
  <si>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</si>
  <si>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</si>
  <si>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</si>
  <si>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</si>
  <si>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</si>
  <si>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</si>
  <si>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</si>
  <si>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</si>
  <si>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</si>
  <si>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</si>
  <si>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</si>
  <si>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</si>
  <si>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</si>
  <si>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</si>
  <si>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</si>
  <si>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</si>
  <si>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</si>
  <si>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</si>
  <si>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</si>
  <si>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</si>
  <si>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</si>
  <si>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</si>
  <si>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</si>
  <si>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</si>
  <si>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</si>
  <si>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</si>
  <si>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</si>
  <si>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</si>
  <si>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</si>
  <si>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</si>
  <si>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</si>
  <si>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</si>
  <si>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</si>
  <si>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</si>
  <si>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</si>
  <si>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</si>
  <si>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</si>
  <si>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</si>
  <si>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</si>
  <si>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</si>
  <si>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</si>
  <si>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</si>
  <si>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</si>
  <si>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</si>
  <si>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</si>
  <si>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</si>
  <si>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</si>
  <si>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</si>
  <si>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</si>
  <si>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</si>
  <si>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</si>
  <si>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</si>
  <si>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</si>
  <si>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</si>
  <si>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</si>
  <si>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</si>
  <si>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</si>
  <si>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</si>
  <si>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</si>
  <si>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</si>
  <si>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</si>
  <si>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</si>
  <si>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</si>
  <si>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</si>
  <si>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</si>
  <si>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</si>
  <si>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</si>
  <si>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</si>
  <si>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</si>
  <si>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</si>
  <si>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</si>
  <si>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</si>
  <si>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</si>
  <si>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</si>
  <si>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</si>
  <si>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</si>
  <si>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</si>
  <si>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</si>
  <si>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</si>
  <si>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</si>
  <si>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</si>
  <si>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</si>
  <si>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</si>
  <si>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</si>
  <si>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</si>
  <si>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</si>
  <si>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</si>
  <si>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</si>
  <si>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</si>
  <si>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</si>
  <si>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</si>
  <si>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</si>
  <si>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</si>
  <si>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</si>
  <si>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</si>
  <si>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</si>
  <si>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</si>
  <si>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</si>
  <si>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</si>
  <si>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</si>
  <si>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</si>
  <si>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</si>
  <si>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</si>
  <si>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</si>
  <si>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</si>
  <si>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</si>
  <si>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</si>
  <si>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</si>
  <si>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</si>
  <si>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</si>
  <si>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</si>
  <si>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</si>
  <si>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</si>
  <si>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</si>
  <si>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</si>
  <si>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</si>
  <si>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</si>
  <si>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</si>
  <si>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</si>
  <si>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</si>
  <si>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</si>
  <si>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</si>
  <si>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</si>
  <si>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</si>
  <si>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</si>
  <si>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</si>
  <si>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</si>
  <si>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</si>
  <si>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</si>
  <si>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</si>
  <si>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</si>
  <si>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</si>
  <si>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</si>
  <si>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</si>
  <si>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</si>
  <si>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</si>
  <si>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</si>
  <si>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</si>
  <si>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</si>
  <si>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</si>
  <si>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</si>
  <si>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</si>
  <si>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</si>
  <si>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</si>
  <si>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</si>
  <si>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</si>
  <si>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</si>
  <si>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</si>
  <si>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</si>
  <si>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</si>
  <si>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</si>
  <si>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</si>
  <si>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</si>
  <si>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</si>
  <si>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</si>
  <si>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</si>
  <si>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</si>
  <si>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</si>
  <si>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</si>
  <si>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</si>
  <si>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</si>
  <si>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</si>
  <si>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</si>
  <si>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</si>
  <si>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</si>
  <si>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</si>
  <si>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</si>
  <si>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</si>
  <si>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</si>
  <si>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</si>
  <si>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</si>
  <si>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</si>
  <si>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</si>
  <si>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</si>
  <si>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</si>
  <si>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</si>
  <si>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</si>
  <si>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</si>
  <si>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</si>
  <si>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</si>
  <si>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</si>
  <si>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</si>
  <si>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</si>
  <si>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</si>
  <si>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</si>
  <si>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</si>
  <si>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</si>
  <si>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</si>
  <si>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</si>
  <si>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</si>
  <si>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</si>
  <si>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</si>
  <si>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</si>
  <si>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</si>
  <si>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</si>
  <si>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</si>
  <si>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</si>
  <si>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</si>
  <si>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</si>
  <si>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</si>
  <si>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</si>
  <si>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</si>
  <si>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</si>
  <si>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</si>
  <si>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</si>
  <si>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</si>
  <si>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</si>
  <si>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</si>
  <si>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</si>
  <si>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</si>
  <si>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</si>
  <si>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</si>
  <si>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</si>
  <si>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</si>
  <si>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</si>
  <si>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</si>
  <si>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</si>
  <si>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</si>
  <si>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</si>
  <si>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</si>
  <si>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</si>
  <si>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</si>
  <si>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</si>
  <si>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</si>
  <si>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</si>
  <si>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</si>
  <si>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</si>
  <si>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</si>
  <si>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</si>
  <si>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</si>
  <si>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</si>
  <si>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</si>
  <si>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</si>
  <si>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</si>
  <si>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</si>
  <si>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</si>
  <si>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</si>
  <si>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</si>
  <si>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</si>
  <si>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</si>
  <si>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</si>
  <si>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</si>
  <si>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</si>
  <si>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</si>
  <si>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</si>
  <si>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</si>
  <si>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</si>
  <si>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</si>
  <si>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</si>
  <si>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</si>
  <si>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</si>
  <si>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</si>
  <si>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</si>
  <si>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</si>
  <si>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</si>
  <si>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</si>
  <si>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</si>
  <si>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</si>
  <si>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</si>
  <si>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</si>
  <si>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</si>
  <si>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</si>
  <si>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</si>
  <si>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</si>
  <si>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</si>
  <si>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</si>
  <si>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</si>
  <si>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</si>
  <si>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</si>
  <si>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</si>
  <si>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</si>
  <si>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</si>
  <si>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</si>
  <si>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</si>
  <si>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</si>
  <si>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</si>
  <si>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</si>
  <si>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</si>
  <si>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</si>
  <si>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</si>
  <si>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</si>
  <si>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</si>
  <si>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</si>
  <si>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</si>
  <si>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</si>
  <si>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</si>
  <si>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</si>
  <si>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</si>
  <si>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</si>
  <si>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</si>
  <si>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</si>
  <si>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</si>
  <si>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</si>
  <si>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</si>
  <si>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</si>
  <si>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</si>
  <si>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</si>
  <si>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</si>
  <si>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</si>
  <si>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</si>
  <si>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</si>
  <si>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</si>
  <si>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</si>
  <si>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</si>
  <si>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</si>
  <si>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</si>
  <si>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</si>
  <si>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</si>
  <si>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</si>
  <si>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</si>
  <si>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</si>
  <si>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</si>
  <si>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</si>
  <si>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</si>
  <si>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</si>
  <si>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</si>
  <si>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</si>
  <si>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</si>
  <si>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</si>
  <si>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</si>
  <si>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</si>
  <si>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</si>
  <si>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</si>
  <si>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</si>
  <si>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</si>
  <si>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</si>
  <si>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</si>
  <si>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</si>
  <si>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</si>
  <si>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</si>
  <si>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</si>
  <si>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</si>
  <si>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</si>
  <si>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</si>
  <si>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</si>
  <si>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</si>
  <si>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</si>
  <si>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</si>
  <si>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</si>
  <si>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</si>
  <si>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</si>
  <si>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</si>
  <si>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</si>
  <si>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</si>
  <si>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</si>
  <si>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</si>
  <si>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</si>
  <si>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</si>
  <si>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</si>
  <si>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</si>
  <si>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</si>
  <si>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</si>
  <si>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</si>
  <si>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</si>
  <si>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</si>
  <si>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</si>
  <si>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</si>
  <si>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</si>
  <si>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</si>
  <si>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</si>
  <si>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</si>
  <si>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</si>
  <si>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</si>
  <si>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</si>
  <si>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</si>
  <si>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</si>
  <si>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</si>
  <si>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</si>
  <si>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</si>
  <si>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</si>
  <si>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</si>
  <si>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</si>
  <si>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</si>
  <si>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</si>
  <si>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</si>
  <si>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</si>
  <si>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</si>
  <si>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</si>
  <si>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</si>
  <si>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</si>
  <si>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</si>
  <si>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</si>
  <si>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</si>
  <si>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</si>
  <si>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</si>
  <si>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</si>
  <si>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</si>
  <si>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</si>
  <si>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</si>
  <si>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</si>
  <si>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</si>
  <si>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</si>
  <si>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</si>
  <si>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</si>
  <si>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</si>
  <si>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</si>
  <si>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</si>
  <si>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</si>
  <si>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</si>
  <si>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</si>
  <si>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</si>
  <si>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</si>
  <si>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</si>
  <si>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</si>
  <si>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</si>
  <si>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</si>
  <si>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</si>
  <si>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</si>
  <si>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</si>
  <si>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</si>
  <si>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</si>
  <si>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</si>
  <si>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</si>
  <si>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</si>
  <si>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</si>
  <si>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</si>
  <si>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</si>
  <si>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</si>
  <si>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</si>
  <si>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</si>
  <si>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</si>
  <si>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</si>
  <si>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</si>
  <si>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</si>
  <si>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</si>
  <si>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</si>
  <si>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</si>
  <si>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</si>
  <si>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</si>
  <si>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</si>
  <si>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</si>
  <si>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</si>
  <si>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</si>
  <si>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</si>
  <si>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</si>
  <si>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</si>
  <si>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</si>
  <si>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</si>
  <si>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</si>
  <si>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</si>
  <si>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</si>
  <si>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</si>
  <si>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</si>
  <si>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</si>
  <si>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</si>
  <si>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</si>
  <si>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</si>
  <si>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</si>
  <si>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</si>
  <si>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</si>
  <si>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</si>
  <si>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</si>
  <si>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</si>
  <si>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</si>
  <si>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</si>
  <si>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</si>
  <si>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</si>
  <si>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</si>
  <si>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</si>
  <si>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</si>
  <si>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</si>
  <si>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</si>
  <si>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</si>
  <si>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</si>
  <si>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</si>
  <si>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</si>
  <si>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</si>
  <si>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</si>
  <si>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</si>
  <si>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</si>
  <si>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</si>
  <si>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</si>
  <si>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</si>
  <si>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</si>
  <si>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</si>
  <si>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</si>
  <si>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</si>
  <si>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</si>
  <si>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</si>
  <si>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</si>
  <si>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</si>
  <si>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</si>
  <si>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</si>
  <si>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</si>
  <si>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</si>
  <si>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</si>
  <si>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</si>
  <si>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</si>
  <si>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</si>
  <si>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</si>
  <si>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</si>
  <si>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</si>
  <si>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</si>
  <si>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</si>
  <si>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</si>
  <si>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</si>
  <si>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</si>
  <si>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</si>
  <si>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</si>
  <si>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</si>
  <si>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</si>
  <si>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</si>
  <si>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</si>
  <si>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</si>
  <si>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</si>
  <si>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</si>
  <si>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</si>
  <si>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</si>
  <si>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</si>
  <si>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</si>
  <si>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</si>
  <si>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</si>
  <si>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</si>
  <si>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</si>
  <si>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</si>
  <si>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</si>
  <si>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</si>
  <si>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</si>
  <si>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</si>
  <si>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</si>
  <si>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</si>
  <si>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</si>
  <si>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</si>
  <si>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</si>
  <si>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</si>
  <si>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</si>
  <si>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</si>
  <si>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</si>
  <si>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</si>
  <si>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</si>
  <si>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</si>
  <si>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</si>
  <si>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</si>
  <si>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</si>
  <si>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</si>
  <si>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</si>
  <si>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</si>
  <si>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</si>
  <si>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</si>
  <si>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</si>
  <si>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</si>
  <si>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</si>
  <si>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</si>
  <si>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</si>
  <si>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</si>
  <si>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</si>
  <si>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</si>
  <si>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</si>
  <si>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</si>
  <si>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</si>
  <si>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</si>
  <si>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</si>
  <si>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</si>
  <si>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</si>
  <si>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</si>
  <si>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</si>
  <si>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</si>
  <si>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</si>
  <si>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</si>
  <si>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</si>
  <si>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</si>
  <si>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</si>
  <si>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</si>
  <si>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</si>
  <si>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</si>
  <si>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</si>
  <si>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</si>
  <si>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</si>
  <si>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</si>
  <si>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</si>
  <si>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</si>
  <si>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</si>
  <si>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</si>
  <si>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</si>
  <si>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</si>
  <si>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</si>
  <si>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</si>
  <si>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</si>
  <si>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</si>
  <si>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</si>
  <si>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</si>
  <si>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</si>
  <si>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</si>
  <si>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</si>
  <si>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</si>
  <si>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</si>
  <si>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</si>
  <si>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</si>
  <si>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</si>
  <si>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</si>
  <si>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</si>
  <si>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</si>
  <si>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</si>
  <si>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</si>
  <si>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</si>
  <si>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</si>
  <si>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</si>
  <si>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</si>
  <si>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</si>
  <si>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</si>
  <si>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</si>
  <si>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</si>
  <si>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</si>
  <si>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</si>
  <si>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</si>
  <si>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</si>
  <si>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</si>
  <si>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</si>
  <si>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</si>
  <si>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</si>
  <si>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</si>
  <si>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</si>
  <si>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</si>
  <si>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</si>
  <si>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</si>
  <si>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</si>
  <si>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</si>
  <si>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</si>
  <si>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</si>
  <si>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</si>
  <si>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</si>
  <si>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</si>
  <si>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</si>
  <si>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</si>
  <si>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</si>
  <si>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</si>
  <si>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</si>
  <si>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</si>
  <si>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</si>
  <si>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</si>
  <si>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</si>
  <si>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</si>
  <si>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</si>
  <si>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</si>
  <si>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</si>
  <si>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</si>
  <si>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</si>
  <si>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</si>
  <si>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</si>
  <si>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</si>
  <si>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</si>
  <si>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</si>
  <si>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</si>
  <si>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</si>
  <si>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</si>
  <si>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</si>
  <si>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</si>
  <si>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</si>
  <si>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</si>
  <si>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</si>
  <si>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</si>
  <si>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</si>
  <si>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</si>
  <si>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</si>
  <si>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</si>
  <si>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</si>
  <si>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</si>
  <si>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</si>
  <si>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</si>
  <si>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</si>
  <si>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</si>
  <si>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</si>
  <si>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</si>
  <si>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</si>
  <si>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</si>
  <si>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</si>
  <si>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</si>
  <si>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</si>
  <si>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</si>
  <si>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</si>
  <si>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</si>
  <si>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</si>
  <si>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</si>
  <si>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</si>
  <si>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</si>
  <si>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</si>
  <si>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</si>
  <si>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</si>
  <si>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</si>
  <si>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</si>
  <si>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</si>
  <si>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</si>
  <si>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</si>
  <si>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</si>
  <si>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</si>
  <si>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</si>
  <si>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</si>
  <si>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</si>
  <si>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</si>
  <si>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</si>
  <si>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</si>
  <si>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</si>
  <si>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</si>
  <si>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</si>
  <si>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</si>
  <si>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</si>
  <si>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</si>
  <si>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</si>
  <si>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</si>
  <si>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</si>
  <si>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</si>
  <si>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</si>
  <si>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</si>
  <si>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</si>
  <si>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</si>
  <si>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</si>
  <si>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</si>
  <si>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</si>
  <si>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</si>
  <si>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</si>
  <si>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</si>
  <si>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</si>
  <si>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</si>
  <si>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</si>
  <si>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</si>
  <si>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</si>
  <si>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</si>
  <si>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</si>
  <si>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</si>
  <si>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</si>
  <si>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</si>
  <si>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</si>
  <si>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</si>
  <si>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</si>
  <si>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</si>
  <si>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</si>
  <si>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</si>
  <si>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</si>
  <si>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</si>
  <si>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</si>
  <si>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</si>
  <si>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</si>
  <si>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</si>
  <si>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</si>
  <si>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</si>
  <si>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</si>
  <si>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</si>
  <si>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</si>
  <si>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</si>
  <si>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</si>
  <si>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</si>
  <si>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</si>
  <si>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</si>
  <si>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</si>
  <si>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</si>
  <si>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</si>
  <si>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</si>
  <si>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</si>
  <si>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</si>
  <si>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</si>
  <si>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</si>
  <si>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</si>
  <si>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</si>
  <si>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</si>
  <si>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</si>
  <si>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</si>
  <si>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</si>
  <si>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</si>
  <si>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</si>
  <si>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</si>
  <si>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</si>
  <si>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</si>
  <si>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</si>
  <si>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</si>
  <si>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</si>
  <si>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</si>
  <si>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</si>
  <si>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</si>
  <si>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</si>
  <si>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</si>
  <si>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</si>
  <si>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</si>
  <si>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</si>
  <si>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</si>
  <si>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</si>
  <si>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</si>
  <si>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</si>
  <si>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</si>
  <si>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</si>
  <si>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</si>
  <si>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</si>
  <si>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</si>
  <si>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</si>
  <si>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</si>
  <si>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</si>
  <si>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</si>
  <si>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</si>
  <si>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</si>
  <si>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</si>
  <si>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</si>
  <si>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</si>
  <si>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</si>
  <si>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</si>
  <si>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</si>
  <si>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</si>
  <si>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</si>
  <si>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</si>
  <si>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</si>
  <si>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</si>
  <si>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</si>
  <si>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</si>
  <si>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</si>
  <si>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</si>
  <si>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</si>
  <si>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</si>
  <si>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</si>
  <si>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</si>
  <si>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</si>
  <si>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</si>
  <si>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</si>
  <si>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</si>
  <si>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</si>
  <si>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</si>
  <si>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</si>
  <si>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</si>
  <si>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</si>
  <si>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</si>
  <si>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</si>
  <si>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</si>
  <si>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</si>
  <si>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</si>
  <si>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</si>
  <si>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</si>
  <si>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</si>
  <si>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</si>
  <si>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</si>
  <si>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</si>
  <si>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</si>
  <si>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</si>
  <si>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</si>
  <si>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</si>
  <si>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</si>
  <si>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</si>
  <si>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</si>
  <si>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</si>
  <si>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</si>
  <si>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</si>
  <si>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</si>
  <si>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</si>
  <si>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</si>
  <si>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</si>
  <si>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</si>
  <si>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</si>
  <si>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</si>
  <si>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</si>
  <si>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</si>
  <si>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</si>
  <si>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</si>
  <si>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</si>
  <si>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</si>
  <si>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</si>
  <si>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</si>
  <si>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</si>
  <si>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</si>
  <si>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</si>
  <si>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</si>
  <si>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</si>
  <si>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</si>
  <si>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</si>
  <si>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</si>
  <si>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</si>
  <si>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</si>
  <si>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</si>
  <si>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</si>
  <si>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</si>
  <si>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</si>
  <si>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</si>
  <si>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</si>
  <si>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</si>
  <si>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</si>
  <si>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</si>
  <si>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</si>
  <si>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</si>
  <si>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</si>
  <si>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</si>
  <si>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</si>
  <si>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</si>
  <si>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</si>
  <si>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</si>
  <si>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</si>
  <si>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</si>
  <si>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</si>
  <si>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</si>
  <si>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</si>
  <si>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</si>
  <si>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</si>
  <si>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</si>
  <si>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</si>
  <si>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</si>
  <si>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</si>
  <si>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</si>
  <si>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</si>
  <si>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</si>
  <si>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</si>
  <si>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</si>
  <si>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</si>
  <si>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</si>
  <si>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</si>
  <si>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</si>
  <si>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</si>
  <si>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</si>
  <si>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</si>
  <si>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</si>
  <si>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</si>
  <si>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</si>
  <si>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</si>
  <si>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</si>
  <si>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</si>
  <si>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</si>
  <si>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</si>
  <si>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</si>
  <si>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</si>
  <si>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</si>
  <si>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</si>
  <si>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</si>
  <si>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</si>
  <si>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</si>
  <si>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</si>
  <si>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</si>
  <si>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</si>
  <si>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</si>
  <si>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</si>
  <si>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</si>
  <si>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</si>
  <si>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</si>
  <si>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</si>
  <si>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</si>
  <si>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</si>
  <si>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</si>
  <si>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</si>
  <si>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</si>
  <si>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</si>
  <si>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</si>
  <si>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</si>
  <si>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</si>
  <si>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</si>
  <si>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</si>
  <si>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</si>
  <si>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</si>
  <si>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</si>
  <si>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</si>
  <si>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</si>
  <si>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</si>
  <si>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</si>
  <si>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</si>
  <si>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</si>
  <si>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</si>
  <si>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</si>
  <si>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</si>
  <si>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</si>
  <si>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</si>
  <si>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</si>
  <si>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</si>
  <si>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</si>
  <si>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</si>
  <si>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</si>
  <si>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</si>
  <si>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</si>
  <si>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</si>
  <si>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</si>
  <si>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</si>
  <si>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</si>
  <si>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</si>
  <si>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</si>
  <si>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</si>
  <si>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</si>
  <si>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</si>
  <si>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</si>
  <si>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</si>
  <si>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</si>
  <si>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</si>
  <si>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</si>
  <si>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</si>
  <si>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</si>
  <si>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</si>
  <si>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</si>
  <si>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</si>
  <si>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</si>
  <si>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</si>
  <si>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</si>
  <si>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</si>
  <si>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</si>
  <si>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</si>
  <si>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</si>
  <si>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</si>
  <si>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</si>
  <si>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</si>
  <si>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</si>
  <si>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</si>
  <si>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</si>
  <si>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</si>
  <si>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</si>
  <si>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</si>
  <si>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</si>
  <si>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</si>
  <si>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</si>
  <si>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</si>
  <si>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</si>
  <si>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</si>
  <si>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</si>
  <si>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</si>
  <si>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</si>
  <si>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</si>
  <si>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</si>
  <si>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</si>
  <si>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</si>
  <si>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</si>
  <si>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</si>
  <si>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</si>
  <si>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</si>
  <si>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</si>
  <si>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</si>
  <si>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</si>
  <si>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</si>
  <si>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</si>
  <si>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</si>
  <si>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</si>
  <si>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</si>
  <si>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</si>
  <si>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</si>
  <si>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</si>
  <si>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</si>
  <si>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</si>
  <si>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</si>
  <si>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</si>
  <si>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</si>
  <si>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</si>
  <si>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</si>
  <si>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</si>
  <si>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</si>
  <si>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</si>
  <si>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</si>
  <si>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</si>
  <si>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</si>
  <si>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</si>
  <si>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</si>
  <si>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</si>
  <si>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</si>
  <si>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</si>
  <si>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</si>
  <si>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</si>
  <si>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</si>
  <si>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</si>
  <si>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</si>
  <si>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</si>
  <si>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</si>
  <si>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</si>
  <si>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</si>
  <si>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</si>
  <si>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</si>
  <si>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</si>
  <si>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</si>
  <si>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</si>
  <si>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</si>
  <si>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</si>
  <si>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</si>
  <si>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</si>
  <si>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</si>
  <si>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</si>
  <si>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</si>
  <si>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</si>
  <si>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</si>
  <si>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</si>
  <si>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</si>
  <si>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</si>
  <si>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</si>
  <si>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</si>
  <si>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</si>
  <si>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</si>
  <si>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</si>
  <si>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</si>
  <si>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</si>
  <si>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</si>
  <si>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</si>
  <si>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</si>
  <si>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</si>
  <si>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</si>
  <si>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</si>
  <si>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</si>
  <si>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</si>
  <si>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</si>
  <si>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</si>
  <si>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</si>
  <si>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</si>
  <si>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</si>
  <si>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</si>
  <si>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</si>
  <si>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</si>
  <si>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</si>
  <si>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</si>
  <si>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</si>
  <si>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</si>
  <si>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</si>
  <si>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</si>
  <si>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</si>
  <si>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</si>
  <si>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</si>
  <si>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</si>
  <si>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</si>
  <si>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</si>
  <si>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</si>
  <si>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</si>
  <si>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</si>
  <si>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</si>
  <si>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</si>
  <si>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</si>
  <si>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</si>
  <si>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</si>
  <si>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</si>
  <si>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</si>
  <si>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</si>
  <si>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</si>
  <si>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</si>
  <si>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</si>
  <si>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</si>
  <si>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</si>
  <si>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</si>
  <si>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</si>
  <si>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</si>
  <si>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</si>
  <si>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</si>
  <si>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</si>
  <si>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</si>
  <si>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</si>
  <si>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</si>
  <si>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</si>
  <si>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</si>
  <si>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</si>
  <si>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</si>
  <si>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</si>
  <si>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</si>
  <si>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</si>
  <si>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</si>
  <si>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</si>
  <si>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</si>
  <si>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</si>
  <si>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</si>
  <si>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</si>
  <si>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</si>
  <si>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</si>
  <si>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</si>
  <si>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</si>
  <si>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</si>
  <si>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</si>
  <si>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</si>
  <si>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</si>
  <si>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</si>
  <si>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</si>
  <si>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</si>
  <si>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</si>
  <si>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</si>
  <si>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</si>
  <si>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</si>
  <si>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</si>
  <si>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</si>
  <si>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</si>
  <si>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</si>
  <si>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</si>
  <si>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</si>
  <si>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</si>
  <si>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</si>
  <si>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</si>
  <si>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</si>
  <si>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</si>
  <si>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</si>
  <si>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</si>
  <si>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</si>
  <si>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</si>
  <si>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</si>
  <si>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</si>
  <si>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</si>
  <si>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</si>
  <si>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</si>
  <si>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</si>
  <si>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</si>
  <si>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</si>
  <si>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</si>
  <si>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</si>
  <si>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</si>
  <si>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</si>
  <si>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</si>
  <si>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</si>
  <si>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</si>
  <si>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</si>
  <si>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</si>
  <si>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</si>
  <si>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</si>
  <si>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</si>
  <si>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</si>
  <si>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</si>
  <si>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</si>
  <si>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</si>
  <si>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</si>
  <si>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</si>
  <si>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</si>
  <si>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</si>
  <si>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</si>
  <si>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</si>
  <si>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</si>
  <si>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</si>
  <si>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</si>
  <si>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</si>
  <si>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</si>
  <si>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</si>
  <si>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</si>
  <si>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</si>
  <si>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</si>
  <si>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</si>
  <si>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</si>
  <si>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</si>
  <si>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</si>
  <si>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</si>
  <si>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</si>
  <si>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</si>
  <si>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</si>
  <si>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</si>
  <si>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</si>
  <si>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</si>
  <si>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</si>
  <si>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</si>
  <si>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</si>
  <si>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</si>
  <si>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</si>
  <si>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</si>
  <si>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</si>
  <si>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</si>
  <si>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</si>
  <si>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</si>
  <si>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</si>
  <si>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</si>
  <si>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</si>
  <si>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</si>
  <si>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</si>
  <si>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</si>
  <si>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</si>
  <si>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</si>
  <si>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</si>
  <si>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</si>
  <si>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</si>
  <si>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</si>
  <si>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</si>
  <si>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</si>
  <si>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</si>
  <si>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</si>
  <si>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</si>
  <si>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</si>
  <si>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</si>
  <si>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</si>
  <si>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</si>
  <si>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</si>
  <si>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</si>
  <si>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</si>
  <si>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</si>
  <si>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</si>
  <si>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</si>
  <si>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</si>
  <si>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</si>
  <si>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</si>
  <si>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</si>
  <si>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</si>
  <si>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</si>
  <si>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</si>
  <si>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</si>
  <si>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</si>
  <si>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</si>
  <si>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</si>
  <si>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</si>
  <si>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</si>
  <si>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</si>
  <si>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</si>
  <si>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</si>
  <si>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</si>
  <si>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</si>
  <si>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</si>
  <si>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</si>
  <si>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</si>
  <si>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</si>
  <si>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</si>
  <si>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</si>
  <si>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</si>
  <si>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</si>
  <si>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</si>
  <si>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</si>
  <si>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</si>
  <si>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</si>
  <si>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</si>
  <si>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</si>
  <si>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</si>
  <si>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</si>
  <si>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</si>
  <si>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</si>
  <si>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</si>
  <si>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</si>
  <si>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</si>
  <si>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</si>
  <si>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</si>
  <si>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</si>
  <si>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</si>
  <si>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</si>
  <si>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</si>
  <si>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</si>
  <si>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</si>
  <si>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</si>
  <si>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</si>
  <si>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</si>
  <si>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</si>
  <si>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</si>
  <si>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</si>
  <si>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</si>
  <si>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</si>
  <si>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</si>
  <si>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</si>
  <si>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</si>
  <si>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</si>
  <si>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</si>
  <si>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</si>
  <si>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</si>
  <si>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</si>
  <si>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</si>
  <si>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</si>
  <si>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</si>
  <si>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</si>
  <si>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</si>
  <si>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</si>
  <si>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</si>
  <si>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</si>
  <si>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</si>
  <si>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</si>
  <si>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</si>
  <si>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</si>
  <si>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</si>
  <si>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</si>
  <si>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</si>
  <si>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</si>
  <si>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</si>
  <si>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</si>
  <si>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</si>
  <si>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</si>
  <si>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</si>
  <si>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</si>
  <si>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</si>
  <si>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</si>
  <si>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</si>
  <si>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</si>
  <si>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</si>
  <si>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</si>
  <si>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</si>
  <si>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</si>
  <si>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</si>
  <si>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</si>
  <si>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</si>
  <si>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</si>
  <si>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</si>
  <si>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</si>
  <si>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</si>
  <si>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PCM-20251201-00000410</t>
  </si>
  <si>
    <t>jed2030</t>
  </si>
  <si>
    <t>EM team on the way need 45 Min</t>
  </si>
  <si>
    <t>PCM-20251201-00000436</t>
  </si>
  <si>
    <t>EM team on the way need 60 Min</t>
  </si>
  <si>
    <t>no pcm</t>
  </si>
  <si>
    <t>jed2662</t>
  </si>
  <si>
    <t>jed0086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</si>
  <si>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</si>
  <si>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</si>
  <si>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</si>
  <si>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</si>
  <si>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</si>
  <si>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</si>
  <si>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</si>
  <si>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</si>
  <si>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</si>
  <si>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
  </si>
  <si>
    <t>PCM-20251201-00000500</t>
  </si>
  <si>
    <t xml:space="preserve">EM team need 45 min </t>
  </si>
  <si>
    <t>PCM-20251201-00000368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</si>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</sst>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1" totalsRowShown="0" headerRowDxfId="46" dataDxfId="45" headerRowBorderDxfId="43" tableBorderDxfId="44" totalsRowBorderDxfId="42">
  <autoFilter ref="A1:L2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8" totalsRowShown="0" headerRowDxfId="13" tableBorderDxfId="12">
  <autoFilter ref="A1:L4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329.46432291666861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4.5098379632690921E-2</v>
      </c>
      <c r="H3" s="126">
        <v>45992.367627314816</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45992.412748842595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45992.412748842595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45992.412748842595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45992.412748842595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45992.412748842595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45992.412748842595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45992.412748842595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45992.412748842595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45992.412748842595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45992.412748842595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45992.412748842595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45992.412748842595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45992.412748842595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45992.412748842595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45992.412748842595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45992.412748842595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45992.412748842595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45992.412748842595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45992.412748842595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45992.412748842595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45992.412748842595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45992.412748842595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45992.412748842595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45992.412748842595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45992.412748842595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45992.412748842595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45992.412748842595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45992.412748842595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45992.412748842595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45992.412748842595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45992.412748842595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45992.412748842595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45992.412748842595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45992.412748842595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45992.412748842595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45992.412748842595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45992.412748842595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45992.412748842595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45992.412748842595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45992.412748842595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45992.412748842595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45992.412748842595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45992.412748842595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45992.412748842595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45992.412748842595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45992.412748842595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45992.412748842595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45992.412748842595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45992.412748842595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45992.412748842595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45992.412748842595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45992.412748842595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45992.412748842595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45992.412748842595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45992.412748842595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45992.412748842595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45992.412748842595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45992.412748842595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45992.412748842595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45992.412748842595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45992.412748842595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45992.412748842595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45992.412748842595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45992.412748842595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45992.412748842595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45992.412748842595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45992.412748842595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45992.412748842595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45992.412748842595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45992.412748842595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45992.412748842595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45992.412748842595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45992.412748842595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45992.412748842595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45992.412748842595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45992.412748842595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45992.412748842595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45992.412748842595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45992.412748842595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45992.412748842595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45992.412748842595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45992.412748842595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45992.412748842595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45992.412748842595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45992.412748842595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45992.412748842595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45992.412748842595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45992.412748842595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45992.412748842595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45992.412748842595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45992.412748842595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45992.412748842595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45992.412748842595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45992.412748842595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45992.412748842595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45992.412748842595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45992.412748842595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45992.412748842595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45992.412748842595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45992.412748842595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45992.412748842595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45992.412748842595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45992.412748842595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45992.412748842595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45992.412748842595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45992.412748842595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45992.412748842595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45992.412748842595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45992.412748842595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45992.412748842595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45992.412748842595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45992.412748842595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45992.412748842595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45992.412748842595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45992.412748842595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45992.412748842595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45992.412748842595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45992.412748842595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45992.412748842595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45992.412748842595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45992.412748842595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45992.412748842595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45992.412748842595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45992.412748842595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45992.412748842595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45992.412748842595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45992.412748842595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45992.412748842595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45992.412748842595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45992.412748842595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45992.412748842595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45992.412748842595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45992.412748842595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45992.412748842595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45992.412748842595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45992.412748842595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45992.412748842595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45992.412748842595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45992.412748842595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45992.412748842595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45992.412748842595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45992.412748842595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45992.412748842595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45992.412748842595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45992.412748842595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45992.412748842595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45992.412748842595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45992.412748842595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45992.412748842595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45992.412748842595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45992.412748842595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45992.412748842595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45992.412748842595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45992.412748842595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45992.412748842595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45992.412748842595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45992.412748842595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45992.412748842595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45992.412748842595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45992.412748842595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45992.412748842595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45992.412748842595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45992.412748842595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45992.412748842595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45992.412748842595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45992.412748842595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45992.412748842595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45992.412748842595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45992.412748842595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45992.412748842595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45992.412748842595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45992.412748842595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45992.412748842595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45992.412748842595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45992.412748842595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45992.412748842595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45992.412748842595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45992.412748842595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45992.412748842595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45992.412748842595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45992.412748842595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45992.412748842595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45992.412748842595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45992.412748842595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45992.412748842595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45992.412748842595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45992.412748842595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45992.412748842595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45992.412748842595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45992.412748842595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45992.412748842595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45992.412748842595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45992.412748842595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45992.412748842595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45992.412748842595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45992.412748842595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45992.412748842595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45992.412748842595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45992.412748842595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45992.412748842595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45992.412748842595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45992.412748842595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45992.412748842595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45992.412748842595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45992.412748842595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45992.412748842595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45992.412748842595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45992.412748842595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45992.412748842595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45992.412748842595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45992.412748842595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45992.412748842595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45992.412748842595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45992.412748842595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45992.412748842595</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167.41291087963327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8.0253298611132777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0.1406076388884685</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7.6857638894580305E-2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45992.412748842595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45992.412748842595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45992.412748842595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45992.412748842595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45992.412748842595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45992.412748842595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45992.412748842595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45992.412748842595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45992.412748842595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45992.412748842595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45992.412748842595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45992.412748842595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45992.412748842595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45992.412748842595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45992.412748842595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45992.412748842595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45992.412748842595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45992.412748842595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45992.412748842595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45992.412748842595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45992.412748842595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45992.412748842595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45992.412748842595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45992.412748842595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45992.412748842595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45992.412748842595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45992.412748842595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45992.412748842595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45992.412748842595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45992.412748842595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45992.412748842595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45992.412748842595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45992.412748842595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45992.412748842595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45992.412748842595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45992.412748842595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45992.412748842595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45992.412748842595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45992.412748842595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45992.412748842595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45992.412748842595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45992.412748842595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45992.412748842595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45992.412748842595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45992.412748842595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45992.412748842595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45992.412748842595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45992.412748842595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45992.412748842595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45992.412748842595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45992.412748842595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45992.412748842595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45992.412748842595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45992.412748842595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45992.412748842595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45992.412748842595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45992.412748842595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45992.412748842595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45992.412748842595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45992.412748842595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45992.412748842595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45992.412748842595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45992.412748842595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45992.412748842595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45992.412748842595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45992.412748842595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45992.412748842595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45992.412748842595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45992.412748842595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45992.412748842595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45992.412748842595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45992.412748842595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45992.412748842595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45992.412748842595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45992.412748842595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45992.412748842595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45992.412748842595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45992.412748842595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45992.412748842595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45992.412748842595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45992.412748842595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45992.412748842595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45992.412748842595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45992.412748842595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45992.412748842595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45992.412748842595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45992.412748842595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45992.412748842595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45992.412748842595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45992.412748842595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45992.412748842595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45992.412748842595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45992.412748842595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45992.412748842595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45992.412748842595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45992.412748842595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45992.412748842595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45992.412748842595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45992.412748842595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45992.412748842595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45992.412748842595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45992.412748842595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45992.412748842595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45992.412748842595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45992.412748842595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45992.412748842595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45992.412748842595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45992.412748842595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45992.412748842595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45992.412748842595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45992.412748842595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45992.412748842595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45992.412748842595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45992.412748842595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45992.412748842595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45992.412748842595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45992.412748842595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45992.412748842595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45992.412748842595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45992.412748842595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45992.412748842595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45992.412748842595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45992.412748842595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45992.412748842595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45992.412748842595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45992.412748842595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45992.412748842595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45992.412748842595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45992.412748842595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45992.412748842595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45992.412748842595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45992.412748842595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45992.412748842595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45992.412748842595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45992.412748842595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45992.412748842595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45992.412748842595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45992.412748842595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45992.412748842595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45992.412748842595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45992.412748842595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45992.412748842595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45992.412748842595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45992.412748842595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45992.412748842595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45992.412748842595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45992.412748842595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45992.412748842595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45992.412748842595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45992.412748842595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45992.412748842595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45992.412748842595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45992.412748842595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45992.412748842595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45992.412748842595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45992.412748842595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45992.412748842595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45992.412748842595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45992.412748842595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45992.412748842595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45992.412748842595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45992.412748842595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45992.412748842595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45992.412748842595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45992.412748842595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45992.412748842595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45992.412748842595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45992.412748842595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45992.412748842595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45992.412748842595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45992.412748842595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45992.412748842595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45992.412748842595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45992.412748842595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45992.412748842595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45992.412748842595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45992.412748842595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45992.412748842595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45992.412748842595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45992.412748842595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45992.412748842595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45992.412748842595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45992.412748842595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45992.412748842595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45992.412748842595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45992.412748842595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45992.412748842595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45992.412748842595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45992.412748842595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45992.412748842595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45992.412748842595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45992.412748842595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45992.412748842595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45992.412748842595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45992.412748842595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45992.412748842595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45992.412748842595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45992.412748842595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45992.412748842595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45992.412748842595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45992.412748842595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45992.412748842595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45992.412748842595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45992.412748842595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45992.412748842595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45992.412748842595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45992.412748842595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45992.412748842595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45992.412748842595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45992.412748842595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45992.412748842595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45992.412748842595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45992.412748842595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45992.412748842595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45992.412748842595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45992.412748842595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45992.412748842595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45992.412748842595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45992.412748842595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45992.412748842595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45992.412748842595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45992.412748842595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45992.412748842595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45992.412748842595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45992.412748842595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45992.412748842595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45992.412748842595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45992.412748842595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45992.412748842595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45992.412748842595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45992.412748842595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45992.412748842595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45992.412748842595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45992.412748842595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45992.412748842595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45992.412748842595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45992.412748842595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45992.412748842595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45992.412748842595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45992.412748842595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45992.412748842595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45992.412748842595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45992.412748842595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45992.412748842595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45992.412748842595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45992.412748842595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45992.412748842595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45992.412748842595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45992.412748842595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45992.412748842595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45992.412748842595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45992.412748842595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45992.412748842595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45992.412748842595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45992.412748842595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45992.412748842595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45992.412748842595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45992.412748842595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45992.412748842595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45992.412748842595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45992.412748842595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45992.412748842595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45992.412748842595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45992.412748842595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45992.412748842595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45992.412748842595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45992.412748842595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45992.412748842595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45992.412748842595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45992.412748842595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45992.412748842595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45992.412748842595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45992.412748842595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45992.412748842595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45992.412748842595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45992.412748842595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45992.412748842595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45992.412748842595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45992.412748842595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45992.412748842595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45992.412748842595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45992.412748842595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45992.412748842595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45992.412748842595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45992.412748842595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45992.412748842595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45992.412748842595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45992.412748842595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45992.412748842595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45992.412748842595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45992.412748842595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45992.412748842595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45992.412748842595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45992.412748842595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45992.412748842595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45992.412748842595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45992.412748842595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45992.412748842595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45992.412748842595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45992.412748842595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45992.412748842595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45992.412748842595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45992.412748842595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45992.412748842595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45992.412748842595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45992.412748842595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45992.412748842595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45992.412748842595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45992.412748842595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45992.412748842595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45992.412748842595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45992.412748842595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45992.412748842595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45992.412748842595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45992.412748842595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45992.412748842595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45992.412748842595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45992.412748842595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45992.412748842595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45992.412748842595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45992.412748842595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45992.412748842595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45992.412748842595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45992.412748842595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45992.412748842595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45992.412748842595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45992.412748842595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45992.412748842595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45992.412748842595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45992.412748842595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45992.412748842595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45992.412748842595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45992.412748842595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45992.412748842595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45992.412748842595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45992.412748842595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45992.412748842595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45992.412748842595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45992.412748842595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45992.412748842595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45992.412748842595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45992.412748842595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45992.412748842595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45992.412748842595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45992.412748842595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45992.412748842595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45992.412748842595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45992.412748842595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45992.412748842595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45992.412748842595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45992.412748842595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45992.412748842595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45992.412748842595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45992.412748842595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45992.412748842595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45992.412748842595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45992.412748842595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45992.412748842595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45992.412748842595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45992.412748842595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45992.412748842595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45992.412748842595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45992.412748842595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45992.412748842595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45992.412748842595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45992.412748842595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45992.412748842595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45992.412748842595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45992.412748842595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45992.412748842595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45992.412748842595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45992.412748842595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45992.412748842595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45992.412748842595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45992.412748842595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45992.412748842595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45992.412748842595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45992.412748842595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45992.412748842595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45992.412748842595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45992.412748842595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45992.412748842595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45992.412748842595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45992.412748842595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45992.412748842595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45992.412748842595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45992.412748842595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45992.412748842595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45992.412748842595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45992.412748842595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45992.412748842595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45992.412748842595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45992.412748842595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45992.412748842595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45992.412748842595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45992.412748842595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45992.412748842595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45992.412748842595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45992.412748842595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45992.412748842595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45992.412748842595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45992.412748842595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45992.412748842595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45992.412748842595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45992.412748842595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45992.412748842595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45992.412748842595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45992.412748842595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45992.412748842595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45992.412748842595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45992.412748842595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45992.412748842595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45992.412748842595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45992.412748842595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45992.412748842595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45992.412748842595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45992.412748842595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45992.412748842595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45992.412748842595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45992.412748842595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45992.412748842595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45992.412748842595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45992.412748842595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45992.412748842595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45992.412748842595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45992.412748842595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45992.412748842595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45992.412748842595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45992.412748842595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45992.412748842595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45992.412748842595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45992.412748842595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45992.412748842595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45992.412748842595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45992.412748842595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45992.412748842595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45992.412748842595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45992.412748842595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45992.412748842595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45992.412748842595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45992.412748842595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45992.412748842595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45992.412748842595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45992.412748842595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45992.412748842595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45992.412748842595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45992.412748842595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45992.412748842595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45992.412748842595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45992.412748842595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45992.412748842595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45992.412748842595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45992.412748842595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45992.412748842595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45992.412748842595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45992.412748842595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45992.412748842595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45992.412748842595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45992.412748842595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45992.412748842595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45992.412748842595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45992.412748842595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45992.412748842595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45992.412748842595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45992.412748842595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45992.412748842595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45992.412748842595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45992.412748842595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45992.412748842595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45992.412748842595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45992.412748842595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45992.412748842595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45992.412748842595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45992.412748842595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45992.412748842595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45992.412748842595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45992.412748842595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45992.412748842595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45992.412748842595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45992.412748842595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45992.412748842595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45992.412748842595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45992.412748842595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45992.412748842595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45992.412748842595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45992.412748842595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45992.412748842595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45992.412748842595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45992.412748842595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45992.412748842595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45992.412748842595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45992.412748842595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45992.412748842595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45992.412748842595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45992.412748842595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45992.412748842595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45992.412748842595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45992.412748842595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45992.412748842595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45992.412748842595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45992.412748842595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45992.412748842595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45992.412748842595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45992.412748842595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45992.412748842595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45992.412748842595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45992.412748842595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45992.412748842595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45992.412748842595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45992.412748842595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45992.412748842595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45992.412748842595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45992.412748842595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45992.412748842595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45992.412748842595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45992.412748842595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45992.412748842595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45992.412748842595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45992.412748842595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45992.412748842595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45992.412748842595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45992.412748842595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45992.412748842595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45992.412748842595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45992.412748842595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45992.412748842595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45992.412748842595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45992.412748842595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45992.412748842595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45992.412748842595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45992.412748842595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45992.412748842595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45992.412748842595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45992.412748842595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45992.412748842595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45992.412748842595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45992.412748842595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45992.412748842595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45992.412748842595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45992.412748842595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45992.412748842595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45992.412748842595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45992.412748842595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45992.412748842595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45992.412748842595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45992.412748842595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45992.412748842595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45992.412748842595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45992.412748842595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45992.412748842595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45992.412748842595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45992.412748842595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45992.412748842595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45992.412748842595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45992.412748842595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45992.412748842595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45992.412748842595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45992.412748842595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45992.412748842595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45992.412748842595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45992.412748842595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45992.412748842595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45992.412748842595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45992.412748842595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45992.412748842595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45992.412748842595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45992.412748842595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45992.412748842595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45992.412748842595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45992.412748842595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45992.412748842595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45992.412748842595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45992.412748842595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45992.412748842595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45992.412748842595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45992.412748842595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45992.412748842595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45992.412748842595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45992.412748842595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45992.412748842595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45992.412748842595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45992.412748842595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45992.412748842595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45992.412748842595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45992.412748842595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45992.412748842595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45992.412748842595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45992.412748842595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45992.412748842595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45992.412748842595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45992.412748842595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45992.412748842595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45992.412748842595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45992.412748842595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45992.412748842595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45992.412748842595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45992.412748842595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45992.412748842595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45992.412748842595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45992.412748842595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45992.412748842595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45992.412748842595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45992.412748842595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45992.412748842595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45992.412748842595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45992.412748842595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45992.412748842595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45992.412748842595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45992.412748842595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45992.412748842595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45992.412748842595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45992.412748842595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45992.412748842595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45992.412748842595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45992.412748842595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45992.412748842595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45992.412748842595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45992.412748842595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45992.412748842595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45992.412748842595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45992.412748842595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45992.412748842595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45992.412748842595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45992.412748842595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45992.412748842595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45992.412748842595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45992.412748842595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45992.412748842595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45992.412748842595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45992.412748842595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45992.412748842595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45992.412748842595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45992.412748842595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45992.412748842595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45992.412748842595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45992.412748842595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45992.412748958333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45992.412748958333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45992.412748958333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45992.412748958333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45992.412748958333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45992.412748958333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45992.412748958333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45992.412748958333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45992.412748958333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45992.412748958333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45992.412748958333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45992.412748958333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45992.412748958333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45992.412748958333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45992.412748958333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45992.412748958333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45992.412748958333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45992.412748958333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45992.412748958333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45992.412748958333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45992.412748958333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45992.412748958333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45992.412748958333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45992.412748958333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45992.412748958333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45992.412748958333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45992.412748958333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45992.412748958333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45992.412748958333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45992.412748958333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45992.412748958333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45992.412748958333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45992.412748958333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45992.412748958333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45992.412748958333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45992.412748958333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45992.412748958333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45992.412748958333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45992.412748958333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45992.412748958333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45992.412748958333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45992.412748958333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45992.412748958333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45992.412748958333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45992.412748958333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45992.412748958333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45992.412748958333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45992.412748958333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45992.412748958333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45992.412748958333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45992.412748958333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45992.412748958333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45992.412748958333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45992.412748958333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45992.412748958333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45992.412748958333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45992.412748958333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45992.412748958333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45992.412748958333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45992.412748958333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45992.412748958333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45992.412748958333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45992.412748958333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45992.412748958333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45992.412748958333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45992.412748958333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45992.412748958333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45992.412748958333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45992.412748958333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45992.412748958333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45992.412748958333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45992.412748958333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45992.412748958333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45992.412748958333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45992.412748958333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45992.412748958333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45992.412748958333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45992.412748958333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45992.412748958333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45992.412748958333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45992.412748958333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45992.412748958333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45992.412748958333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45992.412748958333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45992.412748958333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45992.412748958333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45992.412748958333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45992.412748958333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45992.412748958333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45992.412748958333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45992.412748958333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45992.412748958333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45992.412748958333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45992.412748958333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45992.412748958333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45992.412748958333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45992.412748958333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45992.412748958333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45992.412748958333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45992.412748958333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45992.412748958333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45992.412748958333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45992.412748958333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45992.412748958333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45992.412748958333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45992.412748958333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45992.412748958333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45992.412748958333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45992.412748958333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45992.412748958333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45992.412748958333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45992.412748958333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45992.412748958333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45992.412748958333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45992.412748958333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45992.412748958333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45992.412748958333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45992.412748958333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45992.412748958333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45992.412748958333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45992.412748958333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45992.412748958333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45992.412748958333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45992.412748958333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45992.412748958333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45992.412748958333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45992.412748958333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45992.412748958333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45992.412748958333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45992.412748958333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45992.412748958333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45992.412748958333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45992.412748958333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45992.412748958333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45992.412748958333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45992.412748958333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45992.412748958333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45992.412748958333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45992.412748958333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45992.412748958333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45992.412748958333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45992.412748958333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45992.412748958333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45992.412748958333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45992.412748958333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45992.412748958333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45992.412748958333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45992.412748958333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45992.412748958333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45992.412748958333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45992.412748958333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45992.412748958333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45992.412748958333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45992.412748958333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45992.412748958333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45992.412748958333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45992.412748958333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45992.412748958333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45992.412748958333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45992.412748958333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45992.412748958333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45992.412748958333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45992.412748958333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45992.412748958333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45992.412748958333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45992.412748958333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45992.412748958333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45992.412748958333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45992.412748958333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45992.412748958333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45992.412748958333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45992.412748958333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45992.412748958333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45992.412748958333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45992.412748958333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45992.412748958333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45992.412748958333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45992.412748958333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45992.412748958333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45992.412748958333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45992.412748958333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45992.412748958333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45992.412748958333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45992.412748958333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45992.412748958333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45992.412748958333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45992.412748958333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45992.412748958333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45992.412748958333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45992.412748958333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45992.412748958333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45992.412748958333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45992.412748958333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45992.412748958333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45992.412748958333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45992.412748958333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45992.412748958333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45992.412748958333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45992.412748958333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45992.412748958333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45992.412748958333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45992.412748958333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45992.412748958333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45992.412748958333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45992.412748958333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45992.412748958333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45992.412748958333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45992.412748958333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45992.412748958333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45992.412748958333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45992.412748958333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45992.412748958333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45992.412748958333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45992.412748958333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45992.412748958333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45992.412748958333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45992.412748958333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45992.412748958333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45992.412748958333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45992.412748958333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45992.412748958333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45992.412748958333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45992.412748958333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45992.412748958333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45992.412748958333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45992.412748958333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45992.412748958333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45992.412748958333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45992.412748958333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45992.412748958333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45992.412748958333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45992.412748958333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45992.412748958333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45992.412748958333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45992.412748958333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45992.412748958333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45992.412748958333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45992.412748958333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45992.412748958333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45992.412748958333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45992.412748958333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45992.412748958333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45992.412748958333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45992.412748958333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45992.412748958333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45992.412748958333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45992.412748958333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45992.412748958333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45992.412748958333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45992.412748958333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45992.412748958333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45992.412748958333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45992.412748958333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45992.412748958333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45992.412748958333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45992.412748958333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45992.412748958333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45992.412748958333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45992.412748958333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45992.412748958333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45992.412748958333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45992.412748958333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45992.412748958333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45992.412748958333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45992.412748958333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45992.412748958333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45992.412748958333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45992.412748958333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45992.412748958333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45992.412748958333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45992.412748958333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45992.412748958333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45992.412748958333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45992.412748958333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45992.412748958333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45992.412748958333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45992.412748958333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45992.412748958333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45992.412748958333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45992.412748958333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45992.412748958333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45992.412748958333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45992.412748958333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45992.412748958333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45992.412748958333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45992.412748958333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45992.412748958333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45992.412748958333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45992.412748958333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45992.412748958333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45992.412748958333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45992.412748958333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45992.412748958333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45992.412748958333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45992.412748958333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45992.412748958333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45992.412748958333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45992.412748958333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45992.412748958333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45992.412748958333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45992.412748958333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45992.412748958333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45992.412748958333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45992.412748958333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45992.412748958333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45992.412748958333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45992.412748958333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45992.412748958333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45992.412748958333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45992.412748958333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45992.412748958333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45992.412748958333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45992.412748958333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45992.412748958333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45992.412748958333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45992.412748958333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45992.412748958333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45992.412748958333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45992.412748958333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45992.412748958333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45992.412748958333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45992.412748958333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45992.412748958333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45992.412748958333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45992.412748958333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45992.412748958333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45992.412748958333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45992.412748958333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45992.412748958333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45992.412748958333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45992.412748958333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45992.412748958333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45992.412748958333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45992.412748958333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45992.412748958333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45992.412748958333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45992.412748958333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45992.412748958333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45992.412748958333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45992.412748958333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45992.412748958333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45992.412748958333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45992.412748958333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45992.412748958333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45992.412748958333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45992.412748958333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45992.412748958333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45992.412748958333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45992.412748958333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45992.412748958333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45992.412748958333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45992.412748958333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45992.412748958333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45992.412748958333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45992.412748958333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45992.412748958333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45992.412748958333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45992.412748958333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45992.412748958333</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1"/>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288.93203124999854</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3</v>
      </c>
      <c r="D3" s="88" t="s">
        <v>39200</v>
      </c>
      <c r="E3" s="91" t="s">
        <v>39106</v>
      </c>
      <c r="F3" s="92">
        <v>45992.347222222219</v>
      </c>
      <c r="G3" s="93">
        <f t="shared" ref="G3:G23" ca="1" si="0">IFERROR(NOW()-F3,"")</f>
        <v>6.5526620375749189E-2</v>
      </c>
      <c r="H3" s="92">
        <v>45992.337719907409</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34729</v>
      </c>
      <c r="E4" s="91" t="s">
        <v>39106</v>
      </c>
      <c r="F4" s="92">
        <v>45992.354861111111</v>
      </c>
      <c r="G4" s="93">
        <f t="shared" ca="1" si="0"/>
        <v>5.788773148378823E-2</v>
      </c>
      <c r="H4" s="92">
        <v>45992.3440625</v>
      </c>
      <c r="I4" s="110" t="str">
        <f>IFERROR(VLOOKUP(D4,DB!A:F,6,0),"")</f>
        <v>SCECO</v>
      </c>
      <c r="J4" s="110" t="str">
        <f>IFERROR(VLOOKUP(D4,DB!A:G,7,0),"")</f>
        <v>Vandalized</v>
      </c>
      <c r="K4" s="94" t="s">
        <v>39203</v>
      </c>
      <c r="L4" s="88" t="str">
        <f>IFERROR(VLOOKUP(D4,DB!A:I,9,0),"")</f>
        <v>Latis</v>
      </c>
    </row>
    <row r="5" spans="1:16" ht="15" customHeight="1">
      <c r="A5" s="110" t="s">
        <v>39204</v>
      </c>
      <c r="B5" s="110" t="str">
        <f>IFERROR(VLOOKUP(D5,DB!A:K,11,0),"")</f>
        <v>R4</v>
      </c>
      <c r="C5" s="90">
        <v>1</v>
      </c>
      <c r="D5" s="88" t="s">
        <v>39205</v>
      </c>
      <c r="E5" s="91" t="s">
        <v>39106</v>
      </c>
      <c r="F5" s="92"/>
      <c r="G5" s="93">
        <f t="shared" ca="1" si="0"/>
        <v>45992.412748842595</v>
      </c>
      <c r="H5" s="92">
        <v>45992.394814814812</v>
      </c>
      <c r="I5" s="110" t="str">
        <f>IFERROR(VLOOKUP(D5,DB!A:F,6,0),"")</f>
        <v>SCECO</v>
      </c>
      <c r="J5" s="110" t="str">
        <f>IFERROR(VLOOKUP(D5,DB!A:G,7,0),"")</f>
        <v>Dead</v>
      </c>
      <c r="K5" s="94"/>
      <c r="L5" s="88" t="str">
        <f>IFERROR(VLOOKUP(D5,DB!A:I,9,0),"")</f>
        <v>Latis</v>
      </c>
    </row>
    <row r="6" spans="1:16" ht="15" customHeight="1">
      <c r="A6" s="110" t="s">
        <v>39204</v>
      </c>
      <c r="B6" s="110" t="str">
        <f>IFERROR(VLOOKUP(D6,DB!A:K,11,0),"")</f>
        <v>R4</v>
      </c>
      <c r="C6" s="90">
        <v>1</v>
      </c>
      <c r="D6" s="88" t="s">
        <v>39206</v>
      </c>
      <c r="E6" s="91" t="s">
        <v>39106</v>
      </c>
      <c r="F6" s="92"/>
      <c r="G6" s="93">
        <f t="shared" ca="1" si="0"/>
        <v>45992.412748842595</v>
      </c>
      <c r="H6" s="92">
        <v>45992.396863425929</v>
      </c>
      <c r="I6" s="110" t="str">
        <f>IFERROR(VLOOKUP(D6,DB!A:F,6,0),"")</f>
        <v>SCECO</v>
      </c>
      <c r="J6" s="110" t="str">
        <f>IFERROR(VLOOKUP(D6,DB!A:G,7,0),"")</f>
        <v>Good</v>
      </c>
      <c r="K6" s="94" t="s">
        <v>39203</v>
      </c>
      <c r="L6" s="88" t="str">
        <f>IFERROR(VLOOKUP(D6,DB!A:I,9,0),"")</f>
        <v>Latis</v>
      </c>
    </row>
    <row r="7" spans="1:16" ht="15" customHeight="1">
      <c r="A7" s="110"/>
      <c r="B7" s="110" t="str">
        <f>IFERROR(VLOOKUP(D7,DB!A:K,11,0),"")</f>
        <v/>
      </c>
      <c r="C7" s="90"/>
      <c r="D7" s="88"/>
      <c r="E7" s="91"/>
      <c r="F7" s="92"/>
      <c r="G7" s="93">
        <f t="shared" ca="1" si="0"/>
        <v>45992.412748842595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45992.412748842595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45992.412748842595</v>
      </c>
      <c r="H9" s="92"/>
      <c r="I9" s="110" t="str">
        <f>IFERROR(VLOOKUP(D9,DB!A:F,6,0),"")</f>
        <v/>
      </c>
      <c r="J9" s="110" t="str">
        <f>IFERROR(VLOOKUP(D9,DB!A:G,7,0),"")</f>
        <v/>
      </c>
      <c r="K9" s="94"/>
      <c r="L9" s="88" t="str">
        <f>IFERROR(VLOOKUP(D9,DB!A:I,9,0),"")</f>
        <v/>
      </c>
    </row>
    <row r="10" spans="1:16" ht="15" customHeight="1">
      <c r="A10" s="110"/>
      <c r="B10" s="110" t="str">
        <f>IFERROR(VLOOKUP(D11,DB!A:K,11,0),"")</f>
        <v/>
      </c>
      <c r="C10" s="90"/>
      <c r="D10" s="88"/>
      <c r="E10" s="91"/>
      <c r="F10" s="92"/>
      <c r="G10" s="93">
        <f t="shared" ca="1" si="0"/>
        <v>45992.412748842595</v>
      </c>
      <c r="H10" s="92"/>
      <c r="I10" s="110" t="str">
        <f>IFERROR(VLOOKUP(D11,DB!A:F,6,0),"")</f>
        <v/>
      </c>
      <c r="J10" s="110" t="str">
        <f>IFERROR(VLOOKUP(D11,DB!A:G,7,0),"")</f>
        <v/>
      </c>
      <c r="K10" s="94"/>
      <c r="L10" s="88" t="str">
        <f>IFERROR(VLOOKUP(D11,DB!A:I,9,0),"")</f>
        <v/>
      </c>
    </row>
    <row r="11" spans="1:16" ht="15" customHeight="1">
      <c r="A11" s="110"/>
      <c r="B11" s="110" t="str">
        <f>IFERROR(VLOOKUP(#REF!,DB!A:K,11,0),"")</f>
        <v/>
      </c>
      <c r="C11" s="90"/>
      <c r="D11" s="88"/>
      <c r="E11" s="91"/>
      <c r="F11" s="92"/>
      <c r="G11" s="93">
        <f t="shared" ca="1" si="0"/>
        <v>45992.412748842595</v>
      </c>
      <c r="H11" s="92"/>
      <c r="I11" s="110" t="str">
        <f>IFERROR(VLOOKUP(#REF!,DB!A:F,6,0),"")</f>
        <v/>
      </c>
      <c r="J11" s="110" t="str">
        <f>IFERROR(VLOOKUP(#REF!,DB!A:G,7,0),"")</f>
        <v/>
      </c>
      <c r="K11" s="94"/>
      <c r="L11" s="88" t="str">
        <f>IFERROR(VLOOKUP(#REF!,DB!A:I,9,0),"")</f>
        <v/>
      </c>
    </row>
    <row r="12" spans="1:16" ht="15" customHeight="1">
      <c r="A12" s="110"/>
      <c r="B12" s="110" t="str">
        <f>IFERROR(VLOOKUP(D12,DB!A:K,11,0),"")</f>
        <v/>
      </c>
      <c r="C12" s="90"/>
      <c r="D12" s="88"/>
      <c r="E12" s="91"/>
      <c r="F12" s="92"/>
      <c r="G12" s="93">
        <f t="shared" ca="1" si="0"/>
        <v>45992.412748842595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45992.412748842595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45992.412748842595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45992.412748842595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45992.412748842595</v>
      </c>
      <c r="H16" s="92"/>
      <c r="I16" s="110" t="str">
        <f>IFERROR(VLOOKUP(D16,DB!A:F,6,0),"")</f>
        <v/>
      </c>
      <c r="J16" s="110" t="str">
        <f>IFERROR(VLOOKUP(D16,DB!A:G,7,0),"")</f>
        <v/>
      </c>
      <c r="K16" s="94"/>
      <c r="L16" s="88" t="str">
        <f>IFERROR(VLOOKUP(D16,DB!A:I,9,0),"")</f>
        <v/>
      </c>
    </row>
    <row r="17" spans="1:12" ht="15" customHeight="1">
      <c r="A17" s="110"/>
      <c r="B17" s="110" t="str">
        <f>IFERROR(VLOOKUP(D18,DB!A:K,11,0),"")</f>
        <v/>
      </c>
      <c r="C17" s="90"/>
      <c r="D17" s="150"/>
      <c r="E17" s="91"/>
      <c r="F17" s="92"/>
      <c r="G17" s="93">
        <f t="shared" ca="1" si="0"/>
        <v>45992.412748842595</v>
      </c>
      <c r="H17" s="92"/>
      <c r="I17" s="110" t="str">
        <f>IFERROR(VLOOKUP(D18,DB!A:F,6,0),"")</f>
        <v/>
      </c>
      <c r="J17" s="110" t="str">
        <f>IFERROR(VLOOKUP(D18,DB!A:G,7,0),"")</f>
        <v/>
      </c>
      <c r="K17" s="94"/>
      <c r="L17" s="88" t="str">
        <f>IFERROR(VLOOKUP(D18,DB!A:I,9,0),"")</f>
        <v/>
      </c>
    </row>
    <row r="18" spans="1:12" ht="15" customHeight="1">
      <c r="A18" s="110"/>
      <c r="B18" s="110" t="str">
        <f>IFERROR(VLOOKUP(#REF!,DB!A:K,11,0),"")</f>
        <v/>
      </c>
      <c r="C18" s="90"/>
      <c r="D18" s="88"/>
      <c r="E18" s="91"/>
      <c r="F18" s="92"/>
      <c r="G18" s="93">
        <f t="shared" ca="1" si="0"/>
        <v>45992.412748842595</v>
      </c>
      <c r="H18" s="92"/>
      <c r="I18" s="110" t="str">
        <f>IFERROR(VLOOKUP(#REF!,DB!A:F,6,0),"")</f>
        <v/>
      </c>
      <c r="J18" s="110" t="str">
        <f>IFERROR(VLOOKUP(#REF!,DB!A:G,7,0),"")</f>
        <v/>
      </c>
      <c r="K18" s="94"/>
      <c r="L18" s="88" t="str">
        <f>IFERROR(VLOOKUP(#REF!,DB!A:I,9,0),"")</f>
        <v/>
      </c>
    </row>
    <row r="19" spans="1:12" ht="15" customHeight="1">
      <c r="A19" s="110"/>
      <c r="B19" s="110" t="str">
        <f>IFERROR(VLOOKUP(D19,DB!A:K,11,0),"")</f>
        <v/>
      </c>
      <c r="C19" s="90"/>
      <c r="D19" s="88"/>
      <c r="E19" s="91"/>
      <c r="F19" s="92"/>
      <c r="G19" s="93">
        <f t="shared" ca="1" si="0"/>
        <v>45992.412748842595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5"/>
      <c r="E20" s="91"/>
      <c r="F20" s="92"/>
      <c r="G20" s="93">
        <f t="shared" ca="1" si="0"/>
        <v>45992.412748842595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45992.412748842595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45992.412748842595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45992.412748842595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ref="G24:G87" ca="1" si="1">IFERROR(NOW()-F24,"")</f>
        <v>45992.412748842595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45992.412748842595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45992.412748842595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45992.412748842595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45992.412748842595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45992.412748842595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45992.412748842595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45992.412748842595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45992.412748842595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45992.412748842595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45992.412748842595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45992.412748842595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45992.412748842595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45992.412748842595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45992.412748842595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45992.412748842595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45992.412748842595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45992.412748842595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45992.412748842595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45992.412748842595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45992.412748842595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45992.412748842595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45992.412748842595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45992.412748842595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45992.412748842595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45992.412748842595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45992.412748842595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45992.412748842595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45992.412748842595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45992.412748842595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45992.412748842595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45992.412748842595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45992.412748842595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45992.412748842595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45992.412748842595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45992.412748842595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45992.412748842595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45992.412748842595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45992.412748842595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45992.412748842595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45992.412748842595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45992.412748842595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45992.412748842595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45992.412748842595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45992.412748842595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45992.412748842595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45992.412748842595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45992.412748842595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45992.412748842595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45992.412748842595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45992.412748842595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45992.412748842595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45992.412748842595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45992.412748842595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45992.412748842595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45992.412748842595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45992.412748842595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45992.412748842595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45992.412748842595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45992.412748842595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45992.412748842595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45992.412748842595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45992.412748842595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45992.412748842595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ref="G88:G151" ca="1" si="2">IFERROR(NOW()-F88,"")</f>
        <v>45992.412748842595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45992.412748842595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45992.412748842595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45992.412748842595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45992.412748842595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45992.412748842595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45992.412748842595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45992.412748842595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45992.412748842595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45992.412748842595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45992.412748842595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45992.412748842595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45992.412748842595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45992.412748842595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45992.412748842595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45992.412748842595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45992.412748842595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45992.412748842595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45992.412748842595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45992.412748842595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45992.412748842595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45992.412748842595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45992.412748842595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45992.412748842595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45992.412748842595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45992.412748842595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45992.412748842595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45992.412748842595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45992.412748842595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45992.412748842595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45992.412748842595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45992.412748842595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45992.412748842595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45992.412748842595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45992.412748842595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45992.412748842595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45992.412748842595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45992.412748842595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45992.412748842595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45992.412748842595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45992.412748842595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45992.412748842595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45992.412748842595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45992.412748842595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45992.412748842595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45992.412748842595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45992.412748842595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45992.412748842595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45992.412748842595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45992.412748842595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45992.412748842595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45992.412748842595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45992.412748842595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45992.412748842595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45992.412748842595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45992.412748842595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45992.412748842595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45992.412748842595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45992.412748842595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45992.412748842595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45992.412748842595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45992.412748842595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45992.412748842595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45992.412748842595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ref="G152:G215" ca="1" si="3">IFERROR(NOW()-F152,"")</f>
        <v>45992.412748842595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45992.412748842595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45992.412748842595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45992.412748842595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45992.412748842595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45992.412748842595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45992.412748842595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45992.412748842595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45992.412748842595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45992.412748842595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45992.412748842595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45992.412748842595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45992.412748842595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45992.412748842595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45992.412748842595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45992.412748842595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45992.412748842595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45992.412748842595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45992.412748842595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45992.412748842595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45992.412748842595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45992.412748842595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45992.412748842595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45992.412748842595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45992.412748842595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45992.412748842595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45992.412748842595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45992.412748842595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45992.412748842595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45992.412748842595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45992.412748842595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45992.412748842595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45992.412748842595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45992.412748842595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45992.412748842595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45992.412748842595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45992.412748842595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45992.412748842595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45992.412748842595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45992.412748842595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45992.412748842595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45992.412748842595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45992.412748842595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45992.412748842595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45992.412748842595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45992.412748842595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45992.412748842595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45992.412748842595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45992.412748842595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45992.412748842595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45992.412748842595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45992.412748842595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45992.412748842595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45992.412748842595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45992.412748842595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45992.412748842595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45992.412748842595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45992.412748842595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45992.412748842595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45992.412748842595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45992.412748842595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45992.412748842595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45992.412748842595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45992.412748842595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ref="G216:G261" ca="1" si="4">IFERROR(NOW()-F216,"")</f>
        <v>45992.412748842595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45992.412748842595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45992.412748842595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45992.412748842595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45992.412748842595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45992.412748842595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45992.412748842595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45992.412748842595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45992.412748842595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45992.412748842595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45992.412748842595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45992.412748842595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45992.412748842595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45992.412748842595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45992.412748842595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45992.412748842595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45992.412748842595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45992.412748842595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45992.412748842595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45992.412748842595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45992.412748842595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45992.412748842595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45992.412748842595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45992.412748842595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45992.412748842595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45992.412748842595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45992.412748842595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45992.412748842595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45992.412748842595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45992.412748842595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45992.412748842595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45992.412748842595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45992.412748842595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45992.412748842595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45992.412748842595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45992.412748842595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45992.412748842595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45992.412748842595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45992.412748842595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45992.412748842595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45992.412748842595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45992.412748842595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45992.412748842595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45992.412748842595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45992.412748842595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45992.412748842595</v>
      </c>
      <c r="H261" s="92"/>
      <c r="I261" s="110" t="str">
        <f>IFERROR(VLOOKUP(D261,DB!A:F,6,0),"")</f>
        <v/>
      </c>
      <c r="J261" s="110" t="str">
        <f>IFERROR(VLOOKUP(D261,DB!A:G,7,0),"")</f>
        <v/>
      </c>
      <c r="K261" s="94"/>
      <c r="L261" s="88" t="str">
        <f>IFERROR(VLOOKUP(D261,DB!A:I,9,0),"")</f>
        <v/>
      </c>
    </row>
  </sheetData>
  <dataValidations count="2">
    <dataValidation allowBlank="1" showInputMessage="1" showErrorMessage="1" sqref="E1" xr:uid="{A4F81451-56CC-4543-9497-104C4E44EE4B}"/>
    <dataValidation type="list" allowBlank="1" showInputMessage="1" showErrorMessage="1" sqref="E2:E2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100.58068865740643</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39187</v>
      </c>
      <c r="F3" s="38">
        <v>45926.188877314817</v>
      </c>
      <c r="G3" s="105">
        <f t="shared" ref="G3" ca="1" si="0">IFERROR(NOW()-F3,"")</f>
        <v>66.223871527778101</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39187</v>
      </c>
      <c r="F4" s="107">
        <v>45948.661111111112</v>
      </c>
      <c r="G4" s="108">
        <f t="shared" ref="G4" ca="1" si="1">IFERROR(NOW()-F4,"")</f>
        <v>43.751637731482333</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11.039450231481169</v>
      </c>
      <c r="H5" s="136">
        <v>45981.360798611109</v>
      </c>
      <c r="I5" s="106" t="str">
        <f>IFERROR(VLOOKUP(D5,DB!A:F,6,0),"")</f>
        <v>SCECO</v>
      </c>
      <c r="J5" s="106" t="str">
        <f>IFERROR(VLOOKUP(D5,DB!A:G,7,0),"")</f>
        <v>Dead</v>
      </c>
      <c r="K5" s="106" t="s">
        <v>39214</v>
      </c>
      <c r="L5" s="106" t="str">
        <f>IFERROR(VLOOKUP(D5,DB!A:I,9,0),"")</f>
        <v>Latis</v>
      </c>
    </row>
    <row r="6" spans="1:13">
      <c r="A6" s="37" t="s">
        <v>39215</v>
      </c>
      <c r="B6" s="37" t="s">
        <v>5445</v>
      </c>
      <c r="C6" s="37">
        <v>1</v>
      </c>
      <c r="D6" s="37" t="s">
        <v>36123</v>
      </c>
      <c r="E6" s="37" t="s">
        <v>39106</v>
      </c>
      <c r="F6" s="38">
        <v>45992.123136574075</v>
      </c>
      <c r="G6" s="135">
        <f ca="1">IFERROR(NOW()-F6,"")</f>
        <v>0.28961226851970423</v>
      </c>
      <c r="H6" s="38">
        <v>45992.1175</v>
      </c>
      <c r="I6" s="37" t="str">
        <f>IFERROR(VLOOKUP(D6,DB!A:F,6,0),"")</f>
        <v>Generator-SG</v>
      </c>
      <c r="J6" s="37" t="str">
        <f>IFERROR(VLOOKUP(D6,DB!A:G,7,0),"")</f>
        <v>Vandalized</v>
      </c>
      <c r="K6" s="103" t="s">
        <v>39216</v>
      </c>
      <c r="L6" s="37" t="str">
        <f>IFERROR(VLOOKUP(D6,DB!A:I,9,0),"")</f>
        <v>Latis</v>
      </c>
    </row>
    <row r="7" spans="1:13">
      <c r="A7" s="37" t="s">
        <v>39217</v>
      </c>
      <c r="B7" s="37" t="str">
        <f>IFERROR(VLOOKUP(D7,DB!A:K,11,0),"")</f>
        <v>R5</v>
      </c>
      <c r="C7" s="37">
        <v>1</v>
      </c>
      <c r="D7" s="37" t="s">
        <v>38212</v>
      </c>
      <c r="E7" s="37" t="s">
        <v>39106</v>
      </c>
      <c r="F7" s="38">
        <v>45992.388009259259</v>
      </c>
      <c r="G7" s="135">
        <f ca="1">IFERROR(NOW()-F7,"")</f>
        <v>2.4739583335758653E-2</v>
      </c>
      <c r="H7" s="38">
        <v>45992.382268518515</v>
      </c>
      <c r="I7" s="37" t="str">
        <f>IFERROR(VLOOKUP(D7,DB!A:F,6,0),"")</f>
        <v>SCECO</v>
      </c>
      <c r="J7" s="37" t="str">
        <f>IFERROR(VLOOKUP(D7,DB!A:G,7,0),"")</f>
        <v>Haj Removal</v>
      </c>
      <c r="K7" s="37" t="s">
        <v>39218</v>
      </c>
      <c r="L7" s="37" t="str">
        <f>IFERROR(VLOOKUP(D7,DB!A:I,9,0),"")</f>
        <v>Latis</v>
      </c>
    </row>
    <row r="8" spans="1:13">
      <c r="A8" s="37"/>
      <c r="B8" s="37" t="str">
        <f>IFERROR(VLOOKUP(D8,DB!A:K,11,0),"")</f>
        <v/>
      </c>
      <c r="C8" s="37"/>
      <c r="D8" s="154"/>
      <c r="E8" s="37"/>
      <c r="F8" s="38"/>
      <c r="G8" s="135">
        <f ca="1">IFERROR(NOW()-F8,"")</f>
        <v>45992.412748842595</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45992.412748842595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45992.412748842595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45992.412748842595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45992.412748842595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45992.412748842595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45992.412748842595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45992.412748842595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45992.412748842595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45992.412748842595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45992.412748842595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45992.412748842595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45992.412748842595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45992.412748842595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45992.412748842595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45992.412748842595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45992.412748842595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45992.412748842595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45992.412748842595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45992.412748842595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45992.412748842595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45992.412748842595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45992.412748842595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45992.412748842595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45992.412748842595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45992.412748842595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45992.412748842595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45992.412748842595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45992.412748842595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45992.412748842595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45992.412748842595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45992.412748842595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45992.412748842595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45992.412748842595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45992.412748842595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45992.412748842595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45992.412748842595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45992.412748842595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45992.412748842595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45992.412748842595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45992.412748842595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45992.412748842595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45992.412748842595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45992.412748842595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45992.412748842595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45992.412748842595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45992.412748842595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45992.412748842595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45992.412748842595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45992.412748842595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45992.412748842595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45992.412748842595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45992.412748842595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45992.412748842595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45992.412748842595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45992.412748842595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45992.412748842595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45992.412748842595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45992.412748842595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45992.412748842595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45992.412748842595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45992.412748842595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45992.412748842595</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45992.412748842595</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8"/>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39219</v>
      </c>
      <c r="B2" s="119" t="str">
        <f>IFERROR(VLOOKUP(D2,DB!A:K,11,0),"")</f>
        <v>R6</v>
      </c>
      <c r="C2" s="120">
        <v>2</v>
      </c>
      <c r="D2" s="119" t="s">
        <v>36977</v>
      </c>
      <c r="E2" s="106" t="s">
        <v>39106</v>
      </c>
      <c r="F2" s="121">
        <v>45992.335810185185</v>
      </c>
      <c r="G2" s="72">
        <f ca="1">IFERROR(NOW()-F2,"-")</f>
        <v>7.6938657410209998E-2</v>
      </c>
      <c r="H2" s="121">
        <v>45992.329317129632</v>
      </c>
      <c r="I2" s="119" t="str">
        <f>IFERROR(VLOOKUP(D2,DB!A:F,6,0),"")</f>
        <v>SCECO</v>
      </c>
      <c r="J2" s="119" t="str">
        <f>IFERROR(VLOOKUP(D2,DB!A:G,7,0),"")</f>
        <v xml:space="preserve">Weak </v>
      </c>
      <c r="K2" s="122" t="s">
        <v>39220</v>
      </c>
      <c r="L2" s="137" t="str">
        <f>IFERROR(VLOOKUP(D2,DB!A:I,9,0),"")</f>
        <v>Latis</v>
      </c>
    </row>
    <row r="3" spans="1:16382" ht="31.5" customHeight="1">
      <c r="A3" s="118"/>
      <c r="B3" s="119" t="str">
        <f>IFERROR(VLOOKUP(D3,DB!A:K,11,0),"")</f>
        <v/>
      </c>
      <c r="C3" s="120"/>
      <c r="D3" s="119"/>
      <c r="E3" s="106"/>
      <c r="F3" s="121"/>
      <c r="G3" s="72">
        <f ca="1">IFERROR(NOW()-F3,"-")</f>
        <v>45992.412748842595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45992.412748842595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45992.412748842595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45992.412748842595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45992.412748842595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45992.412748842595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45992.412748842595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45992.412748842595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45992.412748842595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45992.412748842595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45992.412748842595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45992.412748842595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45992.412748842595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45992.412748842595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45992.412748842595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45992.412748842595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45992.412748842595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45992.412748842595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45992.412748842595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45992.412748842595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45992.412748842595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45992.412748842595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45992.412748842595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45992.412748842595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45992.412748842595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45992.412748842595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45992.412748842595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45992.412748842595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45992.412748842595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45992.412748842595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45992.412748842595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45992.412748842595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45992.412748842595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45992.412748842595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45992.412748842595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45992.412748842595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45992.412748842595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45992.412748842595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45992.412748842595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45992.412748842595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45992.412748842595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45992.412748842595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45992.412748842595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45992.412748842595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45992.412748842595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45992.412748842595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45992.412748842595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45992.412748842595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45992.412748842595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45992.412748842595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45992.412748842595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45992.412748842595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45992.412748842595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45992.412748842595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45992.412748842595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45992.412748842595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45992.412748842595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45992.412748842595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45992.412748842595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45992.412748842595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45992.412748842595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45992.412748842595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45992.412748842595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45992.412748842595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45992.412748842595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45992.412748842595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45992.412748842595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45992.412748842595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45992.412748842595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45992.412748842595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45992.412748842595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45992.412748842595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45992.412748842595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45992.412748842595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45992.412748842595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45992.412748842595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45992.412748842595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45992.412748842595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45992.412748842595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45992.412748842595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45992.412748842595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45992.412748842595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45992.412748842595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45992.412748842595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45992.412748842595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45992.412748842595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45992.412748842595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45992.412748842595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45992.412748842595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45992.412748842595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45992.412748842595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45992.412748842595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45992.412748842595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45992.412748842595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45992.412748842595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45992.412748842595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45992.412748842595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45992.412748842595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45992.412748842595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45992.412748842595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45992.412748842595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45992.412748842595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45992.412748842595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45992.412748842595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45992.412748842595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45992.412748842595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45992.412748842595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45992.412748842595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45992.412748842595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45992.412748842595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45992.412748842595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45992.412748842595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45992.412748842595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45992.412748842595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45992.412748842595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45992.412748842595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45992.412748842595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45992.412748842595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45992.412748842595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45992.412748842595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45992.412748842595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45992.412748842595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45992.412748842595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45992.412748842595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45992.412748842595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45992.412748842595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45992.412748842595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45992.412748842595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45992.412748842595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45992.412748842595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45992.412748842595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45992.412748842595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45992.412748842595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45992.412748842595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45992.412748842595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45992.412748842595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45992.412748842595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45992.412748842595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45992.412748842595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45992.412748842595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45992.412748842595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45992.412748842595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45992.412748842595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45992.412748842595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45992.412748842595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45992.412748842595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45992.412748842595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45992.412748842595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45992.412748842595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45992.412748842595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45992.412748842595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45992.412748842595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45992.412748842595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45992.412748842595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45992.412748842595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45992.412748842595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45992.412748842595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45992.412748842595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45992.412748842595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45992.412748842595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45992.412748842595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45992.412748842595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45992.412748842595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45992.412748842595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45992.412748842595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45992.412748842595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45992.412748842595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45992.412748842595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45992.412748842595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45992.412748842595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45992.412748842595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45992.412748842595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45992.412748842595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45992.412748842595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45992.412748842595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45992.412748842595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45992.412748842595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45992.412748842595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45992.412748842595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45992.412748842595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45992.412748842595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45992.412748842595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45992.412748842595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45992.412748842595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45992.412748842595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45992.412748842595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45992.412748842595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45992.412748842595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45992.412748842595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45992.412748842595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45992.412748842595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45992.412748842595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45992.412748842595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45992.412748842595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45992.412748842595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45992.412748842595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45992.412748842595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45992.412748842595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45992.412748842595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45992.412748842595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45992.412748842595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45992.412748842595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45992.412748842595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45992.412748842595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45992.412748842595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45992.412748842595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45992.412748842595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45992.412748842595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45992.412748842595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45992.412748842595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45992.412748842595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45992.412748842595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45992.412748842595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45992.412748842595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45992.412748842595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45992.412748842595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45992.412748842595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45992.412748842595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45992.412748842595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45992.412748842595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45992.412748842595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45992.412748842595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45992.412748842595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45992.412748842595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45992.412748842595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45992.412748842595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45992.412748842595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45992.412748842595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45992.412748842595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45992.412748842595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45992.412748842595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45992.412748842595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45992.412748842595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45992.412748842595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45992.412748842595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45992.412748842595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45992.412748842595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45992.412748842595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45992.412748842595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45992.412748842595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45992.412748842595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45992.412748842595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45992.412748842595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45992.412748842595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45992.412748842595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45992.412748842595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45992.412748842595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45992.412748842595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45992.412748842595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45992.412748842595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45992.412748842595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45992.412748842595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45992.412748842595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45992.412748842595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45992.412748842595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45992.412748842595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45992.412748842595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45992.412748842595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45992.412748842595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45992.412748842595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45992.412748842595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45992.412748842595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45992.412748842595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45992.412748842595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45992.412748842595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45992.412748842595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45992.412748842595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45992.412748842595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45992.412748842595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45992.412748842595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45992.412748842595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45992.412748842595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45992.412748842595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45992.412748842595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45992.412748842595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45992.412748842595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45992.412748842595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45992.412748842595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45992.412748842595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45992.412748842595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45992.412748842595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45992.412748842595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45992.412748842595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45992.412748842595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45992.412748842595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45992.412748842595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45992.412748842595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45992.412748842595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45992.412748842595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45992.412748842595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45992.412748842595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45992.412748842595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45992.412748842595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45992.412748842595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45992.412748842595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45992.412748842595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45992.412748842595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45992.412748842595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45992.412748842595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45992.412748842595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45992.412748842595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45992.412748842595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45992.412748842595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45992.412748842595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45992.412748842595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45992.412748842595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45992.412748842595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45992.412748842595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45992.412748842595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45992.412748842595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45992.412748842595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45992.412748842595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45992.412748842595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45992.412748842595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45992.412748842595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45992.412748842595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45992.412748842595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45992.412748842595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45992.412748842595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45992.412748842595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45992.412748842595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45992.412748842595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45992.412748842595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45992.412748842595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45992.412748842595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45992.412748842595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45992.412748842595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45992.412748842595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45992.412748842595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45992.412748842595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45992.412748842595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45992.412748842595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45992.412748842595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45992.412748842595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45992.412748842595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45992.412748842595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45992.412748842595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45992.412748842595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45992.412748842595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45992.412748842595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45992.412748842595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45992.412748842595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45992.412748842595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45992.412748842595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45992.412748842595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45992.412748842595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45992.412748842595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45992.412748842595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45992.412748842595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45992.412748842595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45992.412748842595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45992.412748842595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45992.412748842595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45992.412748842595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45992.412748842595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45992.412748842595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45992.412748842595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45992.412748842595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45992.412748842595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45992.412748842595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45992.412748842595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45992.412748842595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45992.412748842595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45992.412748842595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45992.412748842595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45992.412748842595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45992.412748842595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45992.412748842595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45992.412748842595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45992.412748842595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45992.412748842595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45992.412748842595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45992.412748842595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45992.412748842595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45992.412748842595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45992.412748842595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45992.412748842595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45992.412748842595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45992.412748842595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45992.412748842595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45992.412748842595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45992.412748842595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45992.412748842595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45992.412748842595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45992.412748842595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45992.412748842595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45992.412748842595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45992.412748842595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45992.412748842595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45992.412748842595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45992.412748842595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45992.412748842595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45992.412748842595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45992.412748842595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45992.412748842595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45992.412748842595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45992.412748842595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45992.412748842595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45992.412748842595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45992.412748842595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45992.412748842595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45992.412748842595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45992.412748842595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45992.412748842595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45992.412748842595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45992.412748842595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45992.412748842595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45992.412748842595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45992.412748842595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45992.412748842595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45992.412748842595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45992.412748842595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45992.412748842595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45992.412748842595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45992.412748842595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45992.412748842595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45992.412748842595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45992.412748842595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45992.412748842595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45992.412748842595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45992.412748842595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45992.412748842595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45992.412748842595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45992.412748842595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45992.412748842595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45992.412748842595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45992.412748842595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45992.412748842595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45992.412748842595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45992.412748842595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45992.412748842595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45992.412748842595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45992.412748842595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45992.412748842595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45992.412748842595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45992.412748842595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45992.412748842595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45992.412748842595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45992.412748842595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45992.412748842595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45992.412748842595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45992.412748842595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45992.412748842595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45992.412748842595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45992.412748842595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45992.412748842595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45992.412748842595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45992.412748842595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45992.412748842595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45992.412748842595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45992.412748842595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45992.412748842595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45992.412748842595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45992.412748842595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45992.412748842595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45992.412748842595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45992.412748842595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45992.412748842595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45992.412748842595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45992.412748842595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45992.412748842595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45992.412748842595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45992.412748842595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45992.412748842595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45992.412748842595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45992.412748842595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45992.412748842595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45992.412748842595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45992.412748842595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45992.412748842595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45992.412748842595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45992.412748842595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45992.412748842595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45992.412748842595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45992.412748842595</v>
      </c>
      <c r="H477" s="121"/>
      <c r="I477" s="119" t="str">
        <f>IFERROR(VLOOKUP(D477,DB!A:F,6,0),"")</f>
        <v/>
      </c>
      <c r="J477" s="119" t="str">
        <f>IFERROR(VLOOKUP(D477,DB!A:G,7,0),"")</f>
        <v/>
      </c>
      <c r="K477" s="122"/>
      <c r="L477" s="137" t="str">
        <f>IFERROR(VLOOKUP(D477,DB!A:I,9,0),"")</f>
        <v/>
      </c>
    </row>
    <row r="478" spans="1:12" ht="31.5" customHeight="1">
      <c r="A478" s="143"/>
      <c r="B478" s="144" t="str">
        <f>IFERROR(VLOOKUP(D478,DB!A:K,11,0),"")</f>
        <v/>
      </c>
      <c r="C478" s="145"/>
      <c r="D478" s="144"/>
      <c r="E478" s="142"/>
      <c r="F478" s="146"/>
      <c r="G478" s="147">
        <f ca="1">IFERROR(NOW()-F478,"-")</f>
        <v>45992.412748842595</v>
      </c>
      <c r="H478" s="146"/>
      <c r="I478" s="144" t="str">
        <f>IFERROR(VLOOKUP(D478,DB!A:F,6,0),"")</f>
        <v/>
      </c>
      <c r="J478" s="144" t="str">
        <f>IFERROR(VLOOKUP(D478,DB!A:G,7,0),"")</f>
        <v/>
      </c>
      <c r="K478" s="148"/>
      <c r="L478" s="149" t="str">
        <f>IFERROR(VLOOKUP(D478,DB!A:I,9,0),"")</f>
        <v/>
      </c>
    </row>
  </sheetData>
  <dataValidations count="2">
    <dataValidation allowBlank="1" showInputMessage="1" showErrorMessage="1" sqref="E1" xr:uid="{9E1BC488-8814-4F8A-8DBE-742B3278AB71}"/>
    <dataValidation type="list" allowBlank="1" showInputMessage="1" showErrorMessage="1" sqref="E2:E4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2025-12-01T06:55:12Z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