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878" documentId="120_S{2AC9BD13-BADA-5192-A53E-5A8FF88502F6}" xr6:coauthVersionLast="47" xr6:coauthVersionMax="47" xr10:uidLastSave="{85C4659C-63A0-4371-9CF4-96416283084E}"/>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<sst xmlns="http://schemas.openxmlformats.org/spreadsheetml/2006/main" count="181589" uniqueCount="39209">
  <si>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</si>
  <si>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</si>
  <si>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</si>
  <si>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</si>
  <si>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</si>
  <si>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</si>
  <si>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</si>
  <si>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</si>
  <si>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</si>
  <si>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</si>
  <si>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</si>
  <si>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</si>
  <si>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</si>
  <si>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</si>
  <si>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</si>
  <si>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</si>
  <si>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</si>
  <si>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</si>
  <si>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</si>
  <si>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</si>
  <si>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</si>
  <si>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</si>
  <si>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</si>
  <si>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</si>
  <si>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</si>
  <si>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</si>
  <si>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</si>
  <si>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</si>
  <si>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</si>
  <si>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</si>
  <si>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</si>
  <si>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</si>
  <si>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</si>
  <si>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</si>
  <si>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</si>
  <si>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</si>
  <si>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</si>
  <si>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</si>
  <si>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</si>
  <si>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</si>
  <si>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</si>
  <si>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</si>
  <si>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</si>
  <si>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</si>
  <si>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</si>
  <si>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</si>
  <si>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</si>
  <si>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</si>
  <si>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</si>
  <si>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</si>
  <si>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</si>
  <si>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</si>
  <si>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</si>
  <si>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</si>
  <si>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</si>
  <si>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</si>
  <si>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</si>
  <si>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</si>
  <si>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</si>
  <si>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</si>
  <si>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</si>
  <si>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</si>
  <si>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</si>
  <si>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</si>
  <si>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</si>
  <si>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</si>
  <si>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</si>
  <si>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</si>
  <si>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</si>
  <si>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</si>
  <si>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</si>
  <si>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</si>
  <si>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</si>
  <si>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</si>
  <si>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</si>
  <si>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</si>
  <si>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</si>
  <si>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</si>
  <si>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</si>
  <si>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</si>
  <si>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</si>
  <si>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</si>
  <si>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</si>
  <si>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</si>
  <si>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</si>
  <si>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</si>
  <si>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</si>
  <si>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</si>
  <si>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</si>
  <si>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</si>
  <si>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</si>
  <si>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</si>
  <si>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</si>
  <si>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</si>
  <si>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</si>
  <si>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</si>
  <si>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</si>
  <si>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</si>
  <si>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</si>
  <si>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</si>
  <si>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</si>
  <si>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</si>
  <si>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</si>
  <si>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</si>
  <si>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</si>
  <si>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</si>
  <si>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</si>
  <si>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</si>
  <si>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</si>
  <si>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</si>
  <si>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</si>
  <si>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</si>
  <si>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</si>
  <si>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</si>
  <si>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</si>
  <si>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</si>
  <si>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</si>
  <si>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</si>
  <si>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</si>
  <si>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</si>
  <si>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</si>
  <si>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</si>
  <si>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</si>
  <si>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</si>
  <si>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</si>
  <si>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</si>
  <si>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</si>
  <si>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</si>
  <si>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</si>
  <si>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</si>
  <si>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</si>
  <si>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</si>
  <si>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</si>
  <si>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</si>
  <si>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</si>
  <si>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</si>
  <si>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</si>
  <si>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</si>
  <si>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</si>
  <si>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</si>
  <si>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</si>
  <si>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</si>
  <si>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</si>
  <si>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</si>
  <si>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</si>
  <si>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</si>
  <si>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</si>
  <si>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</si>
  <si>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</si>
  <si>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</si>
  <si>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</si>
  <si>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</si>
  <si>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</si>
  <si>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</si>
  <si>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</si>
  <si>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</si>
  <si>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</si>
  <si>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</si>
  <si>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</si>
  <si>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</si>
  <si>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</si>
  <si>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</si>
  <si>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</si>
  <si>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</si>
  <si>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</si>
  <si>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</si>
  <si>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</si>
  <si>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</si>
  <si>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</si>
  <si>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</si>
  <si>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</si>
  <si>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</si>
  <si>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</si>
  <si>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</si>
  <si>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</si>
  <si>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</si>
  <si>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</si>
  <si>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</si>
  <si>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</si>
  <si>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</si>
  <si>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</si>
  <si>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</si>
  <si>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</si>
  <si>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</si>
  <si>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</si>
  <si>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</si>
  <si>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</si>
  <si>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</si>
  <si>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</si>
  <si>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</si>
  <si>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</si>
  <si>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</si>
  <si>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</si>
  <si>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</si>
  <si>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</si>
  <si>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</si>
  <si>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</si>
  <si>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</si>
  <si>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</si>
  <si>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</si>
  <si>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</si>
  <si>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</si>
  <si>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</si>
  <si>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</si>
  <si>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</si>
  <si>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</si>
  <si>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</si>
  <si>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</si>
  <si>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</si>
  <si>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</si>
  <si>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</si>
  <si>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</si>
  <si>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</si>
  <si>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</si>
  <si>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</si>
  <si>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</si>
  <si>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</si>
  <si>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</si>
  <si>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</si>
  <si>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</si>
  <si>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</si>
  <si>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</si>
  <si>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</si>
  <si>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</si>
  <si>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</si>
  <si>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</si>
  <si>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</si>
  <si>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</si>
  <si>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</si>
  <si>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</si>
  <si>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</si>
  <si>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</si>
  <si>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</si>
  <si>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</si>
  <si>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</si>
  <si>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</si>
  <si>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</si>
  <si>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</si>
  <si>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</si>
  <si>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</si>
  <si>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</si>
  <si>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</si>
  <si>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</si>
  <si>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</si>
  <si>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</si>
  <si>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</si>
  <si>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</si>
  <si>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</si>
  <si>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</si>
  <si>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</si>
  <si>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</si>
  <si>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</si>
  <si>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</si>
  <si>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</si>
  <si>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</si>
  <si>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</si>
  <si>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</si>
  <si>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</si>
  <si>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</si>
  <si>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</si>
  <si>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</si>
  <si>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</si>
  <si>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</si>
  <si>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</si>
  <si>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</si>
  <si>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</si>
  <si>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</si>
  <si>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</si>
  <si>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</si>
  <si>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</si>
  <si>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</si>
  <si>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</si>
  <si>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</si>
  <si>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</si>
  <si>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</si>
  <si>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</si>
  <si>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</si>
  <si>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</si>
  <si>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</si>
  <si>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</si>
  <si>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</si>
  <si>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</si>
  <si>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</si>
  <si>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</si>
  <si>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</si>
  <si>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</si>
  <si>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</si>
  <si>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</si>
  <si>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</si>
  <si>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</si>
  <si>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</si>
  <si>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</si>
  <si>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</si>
  <si>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</si>
  <si>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</si>
  <si>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</si>
  <si>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</si>
  <si>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</si>
  <si>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</si>
  <si>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</si>
  <si>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</si>
  <si>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</si>
  <si>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</si>
  <si>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</si>
  <si>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</si>
  <si>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</si>
  <si>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</si>
  <si>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</si>
  <si>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</si>
  <si>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</si>
  <si>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</si>
  <si>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</si>
  <si>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</si>
  <si>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</si>
  <si>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</si>
  <si>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</si>
  <si>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</si>
  <si>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</si>
  <si>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</si>
  <si>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</si>
  <si>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</si>
  <si>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</si>
  <si>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</si>
  <si>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</si>
  <si>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</si>
  <si>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</si>
  <si>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</si>
  <si>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</si>
  <si>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</si>
  <si>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</si>
  <si>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</si>
  <si>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</si>
  <si>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</si>
  <si>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</si>
  <si>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</si>
  <si>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</si>
  <si>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</si>
  <si>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</si>
  <si>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</si>
  <si>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</si>
  <si>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</si>
  <si>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</si>
  <si>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</si>
  <si>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</si>
  <si>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</si>
  <si>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</si>
  <si>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</si>
  <si>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</si>
  <si>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</si>
  <si>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</si>
  <si>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</si>
  <si>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</si>
  <si>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</si>
  <si>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</si>
  <si>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</si>
  <si>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</si>
  <si>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</si>
  <si>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</si>
  <si>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</si>
  <si>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</si>
  <si>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</si>
  <si>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</si>
  <si>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</si>
  <si>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</si>
  <si>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</si>
  <si>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</si>
  <si>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</si>
  <si>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</si>
  <si>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</si>
  <si>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</si>
  <si>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</si>
  <si>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</si>
  <si>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</si>
  <si>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</si>
  <si>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</si>
  <si>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</si>
  <si>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</si>
  <si>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</si>
  <si>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</si>
  <si>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</si>
  <si>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</si>
  <si>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</si>
  <si>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</si>
  <si>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</si>
  <si>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</si>
  <si>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</si>
  <si>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</si>
  <si>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</si>
  <si>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</si>
  <si>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</si>
  <si>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</si>
  <si>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</si>
  <si>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</si>
  <si>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</si>
  <si>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</si>
  <si>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</si>
  <si>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</si>
  <si>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</si>
  <si>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</si>
  <si>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</si>
  <si>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</si>
  <si>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</si>
  <si>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</si>
  <si>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</si>
  <si>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</si>
  <si>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</si>
  <si>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</si>
  <si>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</si>
  <si>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</si>
  <si>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</si>
  <si>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</si>
  <si>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</si>
  <si>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</si>
  <si>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</si>
  <si>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</si>
  <si>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</si>
  <si>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</si>
  <si>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</si>
  <si>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</si>
  <si>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</si>
  <si>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</si>
  <si>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</si>
  <si>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</si>
  <si>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</si>
  <si>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</si>
  <si>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</si>
  <si>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</si>
  <si>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</si>
  <si>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</si>
  <si>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</si>
  <si>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</si>
  <si>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</si>
  <si>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</si>
  <si>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</si>
  <si>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</si>
  <si>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</si>
  <si>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</si>
  <si>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</si>
  <si>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</si>
  <si>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</si>
  <si>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</si>
  <si>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</si>
  <si>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</si>
  <si>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</si>
  <si>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</si>
  <si>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</si>
  <si>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</si>
  <si>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</si>
  <si>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</si>
  <si>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</si>
  <si>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</si>
  <si>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</si>
  <si>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</si>
  <si>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</si>
  <si>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</si>
  <si>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</si>
  <si>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</si>
  <si>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</si>
  <si>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</si>
  <si>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</si>
  <si>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</si>
  <si>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</si>
  <si>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</si>
  <si>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</si>
  <si>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</si>
  <si>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</si>
  <si>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</si>
  <si>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</si>
  <si>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</si>
  <si>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</si>
  <si>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</si>
  <si>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</si>
  <si>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</si>
  <si>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</si>
  <si>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</si>
  <si>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</si>
  <si>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</si>
  <si>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</si>
  <si>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</si>
  <si>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</si>
  <si>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</si>
  <si>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</si>
  <si>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</si>
  <si>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</si>
  <si>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</si>
  <si>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</si>
  <si>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</si>
  <si>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</si>
  <si>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</si>
  <si>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</si>
  <si>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</si>
  <si>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</si>
  <si>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</si>
  <si>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</si>
  <si>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</si>
  <si>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</si>
  <si>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</si>
  <si>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</si>
  <si>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</si>
  <si>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</si>
  <si>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</si>
  <si>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</si>
  <si>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</si>
  <si>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</si>
  <si>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</si>
  <si>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</si>
  <si>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</si>
  <si>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</si>
  <si>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</si>
  <si>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</si>
  <si>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</si>
  <si>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</si>
  <si>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</si>
  <si>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</si>
  <si>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</si>
  <si>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</si>
  <si>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</si>
  <si>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</si>
  <si>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</si>
  <si>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</si>
  <si>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</si>
  <si>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</si>
  <si>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</si>
  <si>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</si>
  <si>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</si>
  <si>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</si>
  <si>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</si>
  <si>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</si>
  <si>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</si>
  <si>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</si>
  <si>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</si>
  <si>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</si>
  <si>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</si>
  <si>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</si>
  <si>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</si>
  <si>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</si>
  <si>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</si>
  <si>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</si>
  <si>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</si>
  <si>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</si>
  <si>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</si>
  <si>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</si>
  <si>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</si>
  <si>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</si>
  <si>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</si>
  <si>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</si>
  <si>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</si>
  <si>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</si>
  <si>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</si>
  <si>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</si>
  <si>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</si>
  <si>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</si>
  <si>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</si>
  <si>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</si>
  <si>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</si>
  <si>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</si>
  <si>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</si>
  <si>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</si>
  <si>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</si>
  <si>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</si>
  <si>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</si>
  <si>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</si>
  <si>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</si>
  <si>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</si>
  <si>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</si>
  <si>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</si>
  <si>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</si>
  <si>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</si>
  <si>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</si>
  <si>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</si>
  <si>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</si>
  <si>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</si>
  <si>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</si>
  <si>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</si>
  <si>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</si>
  <si>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</si>
  <si>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</si>
  <si>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</si>
  <si>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</si>
  <si>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</si>
  <si>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</si>
  <si>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</si>
  <si>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</si>
  <si>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</si>
  <si>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</si>
  <si>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</si>
  <si>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</si>
  <si>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</si>
  <si>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</si>
  <si>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</si>
  <si>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</si>
  <si>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</si>
  <si>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</si>
  <si>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</si>
  <si>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</si>
  <si>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</si>
  <si>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</si>
  <si>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</si>
  <si>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</si>
  <si>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</si>
  <si>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</si>
  <si>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</si>
  <si>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</si>
  <si>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</si>
  <si>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</si>
  <si>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</si>
  <si>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</si>
  <si>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</si>
  <si>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</si>
  <si>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</si>
  <si>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</si>
  <si>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</si>
  <si>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</si>
  <si>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</si>
  <si>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</si>
  <si>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</si>
  <si>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</si>
  <si>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</si>
  <si>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</si>
  <si>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</si>
  <si>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</si>
  <si>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</si>
  <si>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</si>
  <si>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</si>
  <si>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</si>
  <si>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</si>
  <si>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</si>
  <si>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</si>
  <si>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</si>
  <si>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</si>
  <si>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</si>
  <si>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</si>
  <si>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</si>
  <si>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</si>
  <si>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</si>
  <si>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</si>
  <si>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</si>
  <si>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</si>
  <si>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</si>
  <si>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</si>
  <si>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</si>
  <si>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</si>
  <si>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</si>
  <si>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</si>
  <si>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</si>
  <si>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</si>
  <si>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</si>
  <si>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</si>
  <si>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</si>
  <si>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</si>
  <si>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</si>
  <si>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</si>
  <si>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</si>
  <si>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</si>
  <si>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</si>
  <si>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</si>
  <si>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</si>
  <si>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</si>
  <si>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</si>
  <si>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</si>
  <si>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</si>
  <si>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</si>
  <si>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</si>
  <si>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</si>
  <si>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</si>
  <si>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</si>
  <si>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</si>
  <si>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</si>
  <si>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</si>
  <si>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</si>
  <si>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</si>
  <si>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</si>
  <si>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</si>
  <si>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</si>
  <si>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</si>
  <si>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</si>
  <si>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</si>
  <si>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</si>
  <si>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</si>
  <si>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</si>
  <si>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</si>
  <si>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</si>
  <si>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</si>
  <si>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</si>
  <si>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</si>
  <si>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</si>
  <si>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</si>
  <si>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</si>
  <si>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</si>
  <si>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</si>
  <si>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</si>
  <si>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</si>
  <si>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</si>
  <si>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</si>
  <si>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</si>
  <si>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</si>
  <si>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</si>
  <si>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</si>
  <si>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</si>
  <si>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</si>
  <si>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</si>
  <si>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</si>
  <si>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</si>
  <si>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</si>
  <si>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</si>
  <si>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</si>
  <si>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</si>
  <si>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</si>
  <si>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</si>
  <si>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</si>
  <si>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</si>
  <si>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</si>
  <si>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</si>
  <si>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</si>
  <si>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</si>
  <si>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</si>
  <si>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</si>
  <si>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</si>
  <si>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</si>
  <si>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</si>
  <si>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</si>
  <si>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</si>
  <si>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</si>
  <si>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</si>
  <si>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</si>
  <si>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</si>
  <si>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</si>
  <si>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</si>
  <si>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</si>
  <si>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</si>
  <si>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</si>
  <si>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</si>
  <si>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</si>
  <si>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</si>
  <si>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</si>
  <si>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</si>
  <si>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</si>
  <si>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</si>
  <si>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</si>
  <si>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</si>
  <si>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</si>
  <si>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</si>
  <si>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</si>
  <si>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</si>
  <si>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</si>
  <si>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</si>
  <si>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</si>
  <si>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</si>
  <si>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</si>
  <si>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</si>
  <si>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</si>
  <si>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</si>
  <si>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</si>
  <si>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</si>
  <si>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</si>
  <si>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</si>
  <si>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</si>
  <si>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</si>
  <si>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</si>
  <si>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</si>
  <si>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</si>
  <si>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</si>
  <si>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</si>
  <si>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</si>
  <si>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</si>
  <si>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</si>
  <si>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</si>
  <si>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</si>
  <si>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</si>
  <si>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</si>
  <si>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</si>
  <si>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</si>
  <si>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</si>
  <si>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</si>
  <si>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</si>
  <si>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</si>
  <si>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</si>
  <si>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</si>
  <si>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</si>
  <si>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</si>
  <si>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</si>
  <si>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</si>
  <si>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</si>
  <si>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</si>
  <si>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</si>
  <si>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</si>
  <si>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</si>
  <si>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</si>
  <si>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</si>
  <si>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</si>
  <si>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</si>
  <si>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</si>
  <si>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</si>
  <si>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</si>
  <si>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</si>
  <si>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</si>
  <si>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</si>
  <si>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</si>
  <si>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</si>
  <si>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</si>
  <si>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</si>
  <si>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</si>
  <si>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</si>
  <si>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</si>
  <si>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</si>
  <si>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</si>
  <si>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</si>
  <si>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</si>
  <si>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</si>
  <si>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</si>
  <si>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</si>
  <si>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</si>
  <si>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</si>
  <si>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</si>
  <si>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</si>
  <si>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</si>
  <si>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</si>
  <si>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</si>
  <si>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</si>
  <si>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</si>
  <si>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</si>
  <si>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</si>
  <si>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</si>
  <si>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</si>
  <si>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</si>
  <si>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</si>
  <si>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</si>
  <si>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</si>
  <si>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</si>
  <si>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</si>
  <si>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</si>
  <si>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</si>
  <si>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</si>
  <si>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</si>
  <si>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</si>
  <si>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</si>
  <si>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</si>
  <si>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</si>
  <si>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</si>
  <si>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</si>
  <si>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</si>
  <si>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</si>
  <si>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</si>
  <si>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</si>
  <si>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</si>
  <si>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</si>
  <si>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</si>
  <si>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</si>
  <si>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</si>
  <si>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</si>
  <si>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</si>
  <si>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</si>
  <si>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</si>
  <si>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</si>
  <si>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</si>
  <si>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</si>
  <si>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</si>
  <si>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</si>
  <si>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</si>
  <si>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</si>
  <si>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</si>
  <si>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</si>
  <si>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</si>
  <si>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</si>
  <si>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</si>
  <si>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</si>
  <si>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</si>
  <si>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</si>
  <si>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</si>
  <si>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</si>
  <si>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</si>
  <si>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</si>
  <si>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</si>
  <si>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</si>
  <si>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</si>
  <si>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</si>
  <si>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</si>
  <si>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</si>
  <si>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</si>
  <si>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</si>
  <si>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</si>
  <si>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</si>
  <si>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</si>
  <si>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</si>
  <si>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</si>
  <si>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</si>
  <si>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</si>
  <si>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</si>
  <si>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</si>
  <si>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</si>
  <si>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</si>
  <si>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</si>
  <si>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</si>
  <si>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</si>
  <si>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</si>
  <si>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</si>
  <si>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</si>
  <si>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</si>
  <si>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</si>
  <si>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</si>
  <si>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</si>
  <si>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</si>
  <si>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</si>
  <si>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</si>
  <si>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</si>
  <si>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</si>
  <si>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</si>
  <si>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</si>
  <si>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</si>
  <si>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</si>
  <si>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</si>
  <si>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</si>
  <si>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</si>
  <si>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</si>
  <si>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</si>
  <si>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</si>
  <si>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</si>
  <si>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</si>
  <si>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</si>
  <si>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</si>
  <si>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</si>
  <si>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</si>
  <si>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</si>
  <si>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</si>
  <si>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</si>
  <si>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</si>
  <si>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</si>
  <si>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</si>
  <si>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</si>
  <si>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</si>
  <si>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</si>
  <si>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</si>
  <si>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</si>
  <si>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</si>
  <si>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</si>
  <si>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</si>
  <si>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</si>
  <si>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</si>
  <si>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</si>
  <si>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</si>
  <si>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</si>
  <si>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</si>
  <si>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</si>
  <si>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</si>
  <si>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</si>
  <si>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</si>
  <si>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</si>
  <si>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</si>
  <si>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</si>
  <si>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</si>
  <si>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</si>
  <si>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</si>
  <si>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</si>
  <si>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</si>
  <si>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</si>
  <si>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</si>
  <si>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</si>
  <si>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</si>
  <si>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</si>
  <si>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</si>
  <si>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</si>
  <si>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</si>
  <si>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</si>
  <si>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</si>
  <si>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</si>
  <si>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</si>
  <si>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</si>
  <si>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</si>
  <si>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</si>
  <si>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</si>
  <si>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</si>
  <si>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</si>
  <si>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</si>
  <si>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</si>
  <si>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</si>
  <si>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</si>
  <si>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</si>
  <si>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</si>
  <si>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</si>
  <si>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</si>
  <si>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</si>
  <si>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</si>
  <si>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</si>
  <si>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</si>
  <si>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</si>
  <si>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</si>
  <si>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</si>
  <si>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</si>
  <si>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</si>
  <si>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</si>
  <si>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</si>
  <si>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</si>
  <si>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</si>
  <si>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</si>
  <si>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</si>
  <si>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</si>
  <si>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</si>
  <si>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</si>
  <si>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</si>
  <si>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</si>
  <si>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</si>
  <si>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</si>
  <si>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</si>
  <si>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</si>
  <si>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</si>
  <si>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</si>
  <si>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</si>
  <si>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</si>
  <si>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</si>
  <si>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</si>
  <si>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</si>
  <si>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</si>
  <si>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</si>
  <si>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</si>
  <si>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</si>
  <si>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</si>
  <si>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</si>
  <si>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</si>
  <si>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</si>
  <si>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</si>
  <si>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</si>
  <si>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</si>
  <si>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</si>
  <si>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</si>
  <si>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</si>
  <si>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</si>
  <si>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</si>
  <si>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</si>
  <si>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</si>
  <si>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</si>
  <si>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</si>
  <si>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</si>
  <si>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</si>
  <si>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</si>
  <si>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</si>
  <si>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</si>
  <si>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</si>
  <si>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</si>
  <si>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</si>
  <si>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</si>
  <si>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</si>
  <si>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</si>
  <si>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</si>
  <si>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</si>
  <si>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</si>
  <si>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</si>
  <si>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</si>
  <si>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</si>
  <si>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</si>
  <si>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</si>
  <si>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</si>
  <si>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</si>
  <si>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</si>
  <si>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</si>
  <si>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</si>
  <si>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</si>
  <si>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</si>
  <si>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</si>
  <si>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</si>
  <si>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</si>
  <si>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</si>
  <si>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</si>
  <si>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</si>
  <si>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</si>
  <si>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</si>
  <si>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</si>
  <si>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</si>
  <si>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</si>
  <si>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</si>
  <si>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</si>
  <si>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</si>
  <si>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</si>
  <si>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</si>
  <si>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</si>
  <si>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</si>
  <si>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</si>
  <si>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</si>
  <si>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</si>
  <si>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</si>
  <si>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</si>
  <si>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</si>
  <si>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</si>
  <si>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</si>
  <si>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</si>
  <si>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</si>
  <si>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</si>
  <si>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</si>
  <si>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</si>
  <si>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</si>
  <si>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</si>
  <si>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</si>
  <si>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</si>
  <si>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</si>
  <si>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</si>
  <si>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</si>
  <si>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</si>
  <si>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</si>
  <si>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</si>
  <si>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</si>
  <si>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</si>
  <si>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</si>
  <si>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</si>
  <si>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</si>
  <si>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</si>
  <si>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</si>
  <si>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</si>
  <si>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</si>
  <si>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</si>
  <si>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</si>
  <si>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</si>
  <si>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</si>
  <si>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</si>
  <si>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</si>
  <si>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</si>
  <si>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</si>
  <si>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</si>
  <si>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</si>
  <si>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</si>
  <si>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</si>
  <si>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</si>
  <si>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</si>
  <si>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</si>
  <si>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</si>
  <si>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</si>
  <si>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</si>
  <si>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</si>
  <si>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</si>
  <si>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</si>
  <si>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</si>
  <si>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</si>
  <si>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</si>
  <si>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</si>
  <si>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</si>
  <si>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</si>
  <si>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</si>
  <si>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</si>
  <si>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</si>
  <si>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</si>
  <si>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</si>
  <si>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</si>
  <si>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</si>
  <si>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</si>
  <si>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</si>
  <si>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</si>
  <si>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</si>
  <si>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</si>
  <si>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</si>
  <si>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</si>
  <si>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</si>
  <si>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</si>
  <si>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</si>
  <si>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</si>
  <si>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</si>
  <si>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</si>
  <si>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</si>
  <si>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</si>
  <si>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</si>
  <si>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</si>
  <si>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</si>
  <si>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</si>
  <si>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</si>
  <si>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</si>
  <si>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</si>
  <si>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</si>
  <si>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</si>
  <si>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</si>
  <si>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</si>
  <si>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</si>
  <si>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</si>
  <si>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</si>
  <si>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</si>
  <si>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</si>
  <si>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</si>
  <si>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</si>
  <si>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</si>
  <si>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</si>
  <si>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</si>
  <si>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</si>
  <si>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</si>
  <si>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</si>
  <si>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</si>
  <si>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</si>
  <si>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</si>
  <si>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</si>
  <si>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</si>
  <si>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</si>
  <si>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</si>
  <si>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</si>
  <si>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</si>
  <si>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</si>
  <si>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</si>
  <si>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</si>
  <si>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</si>
  <si>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</si>
  <si>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</si>
  <si>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</si>
  <si>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</si>
  <si>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</si>
  <si>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</si>
  <si>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</si>
  <si>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</si>
  <si>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</si>
  <si>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</si>
  <si>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</si>
  <si>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</si>
  <si>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</si>
  <si>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</si>
  <si>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</si>
  <si>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</si>
  <si>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</si>
  <si>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</si>
  <si>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</si>
  <si>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</si>
  <si>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</si>
  <si>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</si>
  <si>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</si>
  <si>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</si>
  <si>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</si>
  <si>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</si>
  <si>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</si>
  <si>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</si>
  <si>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</si>
  <si>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</si>
  <si>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</si>
  <si>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</si>
  <si>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</si>
  <si>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</si>
  <si>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</si>
  <si>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</si>
  <si>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</si>
  <si>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</si>
  <si>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</si>
  <si>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</si>
  <si>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</si>
  <si>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</si>
  <si>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</si>
  <si>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</si>
  <si>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</si>
  <si>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</si>
  <si>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</si>
  <si>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</si>
  <si>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</si>
  <si>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</si>
  <si>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</si>
  <si>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</si>
  <si>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</si>
  <si>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</si>
  <si>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</si>
  <si>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</si>
  <si>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</si>
  <si>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</si>
  <si>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</si>
  <si>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</si>
  <si>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</si>
  <si>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</si>
  <si>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</si>
  <si>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</si>
  <si>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</si>
  <si>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</si>
  <si>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</si>
  <si>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</si>
  <si>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</si>
  <si>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</si>
  <si>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</si>
  <si>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</si>
  <si>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</si>
  <si>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</si>
  <si>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</si>
  <si>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</si>
  <si>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</si>
  <si>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</si>
  <si>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</si>
  <si>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</si>
  <si>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</si>
  <si>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</si>
  <si>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</si>
  <si>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</si>
  <si>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</si>
  <si>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</si>
  <si>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</si>
  <si>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</si>
  <si>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</si>
  <si>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</si>
  <si>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</si>
  <si>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</si>
  <si>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</si>
  <si>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</si>
  <si>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</si>
  <si>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</si>
  <si>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</si>
  <si>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</si>
  <si>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</si>
  <si>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</si>
  <si>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</si>
  <si>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</si>
  <si>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</si>
  <si>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</si>
  <si>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</si>
  <si>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</si>
  <si>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</si>
  <si>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</si>
  <si>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</si>
  <si>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</si>
  <si>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</si>
  <si>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</si>
  <si>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</si>
  <si>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</si>
  <si>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</si>
  <si>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</si>
  <si>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</si>
  <si>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</si>
  <si>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</si>
  <si>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</si>
  <si>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</si>
  <si>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</si>
  <si>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</si>
  <si>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</si>
  <si>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</si>
  <si>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</si>
  <si>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</si>
  <si>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</si>
  <si>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</si>
  <si>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</si>
  <si>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</si>
  <si>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</si>
  <si>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</si>
  <si>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</si>
  <si>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</si>
  <si>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</si>
  <si>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</si>
  <si>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</si>
  <si>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</si>
  <si>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</si>
  <si>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</si>
  <si>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</si>
  <si>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</si>
  <si>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</si>
  <si>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</si>
  <si>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</si>
  <si>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</si>
  <si>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</si>
  <si>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</si>
  <si>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</si>
  <si>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</si>
  <si>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</si>
  <si>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</si>
  <si>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</si>
  <si>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</si>
  <si>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</si>
  <si>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</si>
  <si>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</si>
  <si>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</si>
  <si>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</si>
  <si>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</si>
  <si>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</si>
  <si>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</si>
  <si>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</si>
  <si>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</si>
  <si>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</si>
  <si>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</si>
  <si>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</si>
  <si>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</si>
  <si>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</si>
  <si>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</si>
  <si>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</si>
  <si>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</si>
  <si>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</si>
  <si>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</si>
  <si>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</si>
  <si>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</si>
  <si>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</si>
  <si>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</si>
  <si>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</si>
  <si>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</si>
  <si>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</si>
  <si>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</si>
  <si>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</si>
  <si>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</si>
  <si>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</si>
  <si>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</si>
  <si>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</si>
  <si>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</si>
  <si>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</si>
  <si>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</si>
  <si>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</si>
  <si>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</si>
  <si>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</si>
  <si>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</si>
  <si>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</si>
  <si>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</si>
  <si>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</si>
  <si>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</si>
  <si>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</si>
  <si>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</si>
  <si>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</si>
  <si>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</si>
  <si>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</si>
  <si>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</si>
  <si>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</si>
  <si>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</si>
  <si>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</si>
  <si>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</si>
  <si>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</si>
  <si>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</si>
  <si>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</si>
  <si>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</si>
  <si>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</si>
  <si>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</si>
  <si>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</si>
  <si>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</si>
  <si>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</si>
  <si>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</si>
  <si>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</si>
  <si>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</si>
  <si>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</si>
  <si>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</si>
  <si>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</si>
  <si>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</si>
  <si>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</si>
  <si>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</si>
  <si>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</si>
  <si>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</si>
  <si>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</si>
  <si>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</si>
  <si>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</si>
  <si>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</si>
  <si>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</si>
  <si>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</si>
  <si>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</si>
  <si>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</si>
  <si>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</si>
  <si>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</si>
  <si>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</si>
  <si>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</si>
  <si>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</si>
  <si>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</si>
  <si>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</si>
  <si>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</si>
  <si>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</si>
  <si>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</si>
  <si>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</si>
  <si>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</si>
  <si>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</si>
  <si>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</si>
  <si>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</si>
  <si>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</si>
  <si>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</si>
  <si>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</si>
  <si>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</si>
  <si>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</si>
  <si>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</si>
  <si>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</si>
  <si>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</si>
  <si>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</si>
  <si>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</si>
  <si>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</si>
  <si>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</si>
  <si>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</si>
  <si>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</si>
  <si>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</si>
  <si>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</si>
  <si>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</si>
  <si>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</si>
  <si>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</si>
  <si>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</si>
  <si>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</si>
  <si>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</si>
  <si>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</si>
  <si>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</si>
  <si>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</si>
  <si>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</si>
  <si>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</si>
  <si>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</si>
  <si>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</si>
  <si>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</si>
  <si>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</si>
  <si>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</si>
  <si>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</si>
  <si>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</si>
  <si>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</si>
  <si>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</si>
  <si>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</si>
  <si>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</si>
  <si>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</si>
  <si>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</si>
  <si>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</si>
  <si>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</si>
  <si>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</si>
  <si>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</si>
  <si>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</si>
  <si>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</si>
  <si>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</si>
  <si>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</si>
  <si>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</si>
  <si>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</si>
  <si>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</si>
  <si>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</si>
  <si>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</si>
  <si>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</si>
  <si>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</si>
  <si>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</si>
  <si>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</si>
  <si>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</si>
  <si>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</si>
  <si>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</si>
  <si>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</si>
  <si>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</si>
  <si>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</si>
  <si>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</si>
  <si>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</si>
  <si>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</si>
  <si>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</si>
  <si>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</si>
  <si>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</si>
  <si>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</si>
  <si>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</si>
  <si>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</si>
  <si>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</si>
  <si>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</si>
  <si>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</si>
  <si>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</si>
  <si>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</si>
  <si>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</si>
  <si>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</si>
  <si>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</si>
  <si>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</si>
  <si>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</si>
  <si>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</si>
  <si>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</si>
  <si>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</si>
  <si>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</si>
  <si>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</si>
  <si>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</si>
  <si>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</si>
  <si>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</si>
  <si>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</si>
  <si>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</si>
  <si>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</si>
  <si>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</si>
  <si>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</si>
  <si>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</si>
  <si>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</si>
  <si>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</si>
  <si>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</si>
  <si>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</si>
  <si>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</si>
  <si>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</si>
  <si>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</si>
  <si>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</si>
  <si>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</si>
  <si>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</si>
  <si>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</si>
  <si>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</si>
  <si>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</si>
  <si>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</si>
  <si>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</si>
  <si>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</si>
  <si>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</si>
  <si>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</si>
  <si>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</si>
  <si>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</si>
  <si>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</si>
  <si>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</si>
  <si>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</si>
  <si>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</si>
  <si>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</si>
  <si>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</si>
  <si>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</si>
  <si>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</si>
  <si>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</si>
  <si>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</si>
  <si>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</si>
  <si>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</si>
  <si>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</si>
  <si>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</si>
  <si>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</si>
  <si>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</si>
  <si>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</si>
  <si>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</si>
  <si>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</si>
  <si>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</si>
  <si>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</si>
  <si>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</si>
  <si>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</si>
  <si>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</si>
  <si>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</si>
  <si>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</si>
  <si>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</si>
  <si>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</si>
  <si>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</si>
  <si>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</si>
  <si>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</si>
  <si>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</si>
  <si>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</si>
  <si>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</si>
  <si>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</si>
  <si>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</si>
  <si>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</si>
  <si>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</si>
  <si>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</si>
  <si>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</si>
  <si>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</si>
  <si>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</si>
  <si>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</si>
  <si>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</si>
  <si>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</si>
  <si>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</si>
  <si>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</si>
  <si>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</si>
  <si>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</si>
  <si>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</si>
  <si>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</si>
  <si>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</si>
  <si>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</si>
  <si>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</si>
  <si>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</si>
  <si>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</si>
  <si>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</si>
  <si>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</si>
  <si>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</si>
  <si>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</si>
  <si>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</si>
  <si>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</si>
  <si>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</si>
  <si>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</si>
  <si>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</si>
  <si>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</si>
  <si>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</si>
  <si>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</si>
  <si>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</si>
  <si>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</si>
  <si>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</si>
  <si>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</si>
  <si>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</si>
  <si>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</si>
  <si>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</si>
  <si>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</si>
  <si>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</si>
  <si>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</si>
  <si>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</si>
  <si>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</si>
  <si>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</si>
  <si>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</si>
  <si>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</si>
  <si>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</si>
  <si>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</si>
  <si>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</si>
  <si>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</si>
  <si>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</si>
  <si>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</si>
  <si>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</si>
  <si>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</si>
  <si>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</si>
  <si>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</si>
  <si>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</si>
  <si>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</si>
  <si>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</si>
  <si>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</si>
  <si>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</si>
  <si>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</si>
  <si>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</si>
  <si>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</si>
  <si>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</si>
  <si>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</si>
  <si>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</si>
  <si>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</si>
  <si>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</si>
  <si>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</si>
  <si>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</si>
  <si>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</si>
  <si>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</si>
  <si>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</si>
  <si>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</si>
  <si>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</si>
  <si>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</si>
  <si>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</si>
  <si>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</si>
  <si>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</si>
  <si>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</si>
  <si>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</si>
  <si>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</si>
  <si>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</si>
  <si>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</si>
  <si>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</si>
  <si>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</si>
  <si>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</si>
  <si>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</si>
  <si>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</si>
  <si>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</si>
  <si>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</si>
  <si>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</si>
  <si>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</si>
  <si>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</si>
  <si>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</si>
  <si>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</si>
  <si>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</si>
  <si>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</si>
  <si>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</si>
  <si>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</si>
  <si>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</si>
  <si>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</si>
  <si>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</si>
  <si>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</si>
  <si>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</si>
  <si>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</si>
  <si>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</si>
  <si>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</si>
  <si>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</si>
  <si>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</si>
  <si>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</si>
  <si>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</si>
  <si>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</si>
  <si>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</si>
  <si>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</si>
  <si>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</si>
  <si>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</si>
  <si>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</si>
  <si>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</si>
  <si>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</si>
  <si>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</si>
  <si>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</si>
  <si>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</si>
  <si>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</si>
  <si>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</si>
  <si>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</si>
  <si>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</si>
  <si>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</si>
  <si>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</si>
  <si>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</si>
  <si>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</si>
  <si>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</si>
  <si>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</si>
  <si>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</si>
  <si>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</si>
  <si>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</si>
  <si>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</si>
  <si>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</si>
  <si>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</si>
  <si>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</si>
  <si>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</si>
  <si>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</si>
  <si>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</si>
  <si>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</si>
  <si>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</si>
  <si>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</si>
  <si>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</si>
  <si>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</si>
  <si>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</si>
  <si>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</si>
  <si>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</si>
  <si>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</si>
  <si>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</si>
  <si>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</si>
  <si>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</si>
  <si>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</si>
  <si>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</si>
  <si>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</si>
  <si>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</si>
  <si>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</si>
  <si>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</si>
  <si>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</si>
  <si>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</si>
  <si>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</si>
  <si>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</si>
  <si>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</si>
  <si>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</si>
  <si>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</si>
  <si>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</si>
  <si>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</si>
  <si>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</si>
  <si>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</si>
  <si>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</si>
  <si>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</si>
  <si>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</si>
  <si>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</si>
  <si>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</si>
  <si>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</si>
  <si>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</si>
  <si>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</si>
  <si>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</si>
  <si>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</si>
  <si>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</si>
  <si>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</si>
  <si>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</si>
  <si>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</si>
  <si>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</si>
  <si>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</si>
  <si>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</si>
  <si>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</si>
  <si>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</si>
  <si>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</si>
  <si>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</si>
  <si>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</si>
  <si>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</si>
  <si>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</si>
  <si>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</si>
  <si>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</si>
  <si>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</si>
  <si>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</si>
  <si>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</si>
  <si>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</si>
  <si>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</si>
  <si>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</si>
  <si>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</si>
  <si>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</si>
  <si>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</si>
  <si>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</si>
  <si>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</si>
  <si>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</si>
  <si>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</si>
  <si>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</si>
  <si>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</si>
  <si>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</si>
  <si>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</si>
  <si>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</si>
  <si>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</si>
  <si>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</si>
  <si>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</si>
  <si>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</si>
  <si>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</si>
  <si>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</si>
  <si>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</si>
  <si>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</si>
  <si>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</si>
  <si>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</si>
  <si>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</si>
  <si>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</si>
  <si>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</si>
  <si>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</si>
  <si>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</si>
  <si>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</si>
  <si>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</si>
  <si>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</si>
  <si>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</si>
  <si>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</si>
  <si>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</si>
  <si>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</si>
  <si>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</si>
  <si>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</si>
  <si>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</si>
  <si>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</si>
  <si>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</si>
  <si>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</si>
  <si>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</si>
  <si>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</si>
  <si>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</si>
  <si>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</si>
  <si>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</si>
  <si>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</si>
  <si>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</si>
  <si>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</si>
  <si>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</si>
  <si>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</si>
  <si>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</si>
  <si>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</si>
  <si>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</si>
  <si>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</si>
  <si>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</si>
  <si>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</si>
  <si>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</si>
  <si>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</si>
  <si>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</si>
  <si>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</si>
  <si>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</si>
  <si>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</si>
  <si>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</si>
  <si>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</si>
  <si>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</si>
  <si>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</si>
  <si>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</si>
  <si>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</si>
  <si>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</si>
  <si>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</si>
  <si>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</si>
  <si>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</si>
  <si>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</si>
  <si>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</si>
  <si>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</si>
  <si>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</si>
  <si>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</si>
  <si>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</si>
  <si>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</si>
  <si>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</si>
  <si>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</si>
  <si>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</si>
  <si>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</si>
  <si>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</si>
  <si>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</si>
  <si>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</si>
  <si>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</si>
  <si>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</si>
  <si>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</si>
  <si>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</si>
  <si>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</si>
  <si>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</si>
  <si>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</si>
  <si>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</si>
  <si>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</si>
  <si>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</si>
  <si>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</si>
  <si>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</si>
  <si>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</si>
  <si>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</si>
  <si>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</si>
  <si>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</si>
  <si>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</si>
  <si>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</si>
  <si>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</si>
  <si>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</si>
  <si>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</si>
  <si>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</si>
  <si>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</si>
  <si>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</si>
  <si>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</si>
  <si>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</si>
  <si>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</si>
  <si>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</si>
  <si>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</si>
  <si>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</si>
  <si>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</si>
  <si>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</si>
  <si>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</si>
  <si>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</si>
  <si>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</si>
  <si>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</si>
  <si>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</si>
  <si>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</si>
  <si>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</si>
  <si>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</si>
  <si>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</si>
  <si>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</si>
  <si>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</si>
  <si>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</si>
  <si>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</si>
  <si>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</si>
  <si>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</si>
  <si>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</si>
  <si>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</si>
  <si>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</si>
  <si>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</si>
  <si>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</si>
  <si>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</si>
  <si>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</si>
  <si>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</si>
  <si>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</si>
  <si>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</si>
  <si>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</si>
  <si>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</si>
  <si>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</si>
  <si>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</si>
  <si>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</si>
  <si>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</si>
  <si>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</si>
  <si>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</si>
  <si>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</si>
  <si>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</si>
  <si>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</si>
  <si>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</si>
  <si>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</si>
  <si>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</si>
  <si>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</si>
  <si>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</si>
  <si>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</si>
  <si>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</si>
  <si>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</si>
  <si>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</si>
  <si>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</si>
  <si>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</si>
  <si>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</si>
  <si>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</si>
  <si>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</si>
  <si>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</si>
  <si>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</si>
  <si>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</si>
  <si>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</si>
  <si>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</si>
  <si>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</si>
  <si>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</si>
  <si>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</si>
  <si>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</si>
  <si>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</si>
  <si>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</si>
  <si>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</si>
  <si>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</si>
  <si>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</si>
  <si>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</si>
  <si>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</si>
  <si>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</si>
  <si>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</si>
  <si>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</si>
  <si>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</si>
  <si>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</si>
  <si>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</si>
  <si>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</si>
  <si>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</si>
  <si>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</si>
  <si>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</si>
  <si>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</si>
  <si>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</si>
  <si>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</si>
  <si>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</si>
  <si>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</si>
  <si>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</si>
  <si>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</si>
  <si>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</si>
  <si>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</si>
  <si>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</si>
  <si>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</si>
  <si>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</si>
  <si>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</si>
  <si>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</si>
  <si>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</si>
  <si>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</si>
  <si>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</si>
  <si>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</si>
  <si>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</si>
  <si>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</si>
  <si>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</si>
  <si>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</si>
  <si>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</si>
  <si>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</si>
  <si>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</si>
  <si>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</si>
  <si>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</si>
  <si>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</si>
  <si>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</si>
  <si>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</si>
  <si>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</si>
  <si>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</si>
  <si>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</si>
  <si>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</si>
  <si>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</si>
  <si>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</si>
  <si>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</si>
  <si>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</si>
  <si>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</si>
  <si>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</si>
  <si>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</si>
  <si>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</si>
  <si>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</si>
  <si>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</si>
  <si>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</si>
  <si>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</si>
  <si>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</si>
  <si>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</si>
  <si>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</si>
  <si>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</si>
  <si>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</si>
  <si>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</si>
  <si>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</si>
  <si>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</si>
  <si>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</si>
  <si>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</si>
  <si>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</si>
  <si>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</si>
  <si>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</si>
  <si>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</si>
  <si>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</si>
  <si>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</si>
  <si>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</si>
  <si>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</si>
  <si>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</si>
  <si>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</si>
  <si>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</si>
  <si>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</si>
  <si>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</si>
  <si>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</si>
  <si>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</si>
  <si>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</si>
  <si>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</si>
  <si>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</si>
  <si>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</si>
  <si>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</si>
  <si>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</si>
  <si>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</si>
  <si>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</si>
  <si>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</si>
  <si>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</si>
  <si>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</si>
  <si>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</si>
  <si>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</si>
  <si>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</si>
  <si>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</si>
  <si>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</si>
  <si>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</si>
  <si>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</si>
  <si>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</si>
  <si>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</si>
  <si>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</si>
  <si>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</si>
  <si>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</si>
  <si>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</si>
  <si>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</si>
  <si>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</si>
  <si>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</si>
  <si>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</si>
  <si>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</si>
  <si>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</si>
  <si>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</si>
  <si>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</si>
  <si>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</si>
  <si>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</si>
  <si>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</si>
  <si>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</si>
  <si>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</si>
  <si>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</si>
  <si>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</si>
  <si>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</si>
  <si>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</si>
  <si>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</si>
  <si>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</si>
  <si>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</si>
  <si>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</si>
  <si>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</si>
  <si>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</si>
  <si>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</si>
  <si>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</si>
  <si>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</si>
  <si>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</si>
  <si>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</si>
  <si>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</si>
  <si>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</si>
  <si>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</si>
  <si>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</si>
  <si>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</si>
  <si>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</si>
  <si>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</si>
  <si>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</si>
  <si>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</si>
  <si>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</si>
  <si>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</si>
  <si>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</si>
  <si>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</si>
  <si>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</si>
  <si>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</si>
  <si>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</si>
  <si>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</si>
  <si>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</si>
  <si>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</si>
  <si>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</si>
  <si>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</si>
  <si>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</si>
  <si>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</si>
  <si>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</si>
  <si>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</si>
  <si>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</si>
  <si>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</si>
  <si>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</si>
  <si>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</si>
  <si>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</si>
  <si>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</si>
  <si>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</si>
  <si>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</si>
  <si>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</si>
  <si>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</si>
  <si>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</si>
  <si>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</si>
  <si>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</si>
  <si>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</si>
  <si>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</si>
  <si>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</si>
  <si>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</si>
  <si>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</si>
  <si>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</si>
  <si>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</si>
  <si>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</si>
  <si>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</si>
  <si>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</si>
  <si>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</si>
  <si>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</si>
  <si>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</si>
  <si>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</si>
  <si>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</si>
  <si>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</si>
  <si>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</si>
  <si>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</si>
  <si>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</si>
  <si>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</si>
  <si>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</si>
  <si>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</si>
  <si>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</si>
  <si>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</si>
  <si>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</si>
  <si>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</si>
  <si>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</si>
  <si>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</si>
  <si>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</si>
  <si>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</si>
  <si>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</si>
  <si>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</si>
  <si>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</si>
  <si>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</si>
  <si>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</si>
  <si>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</si>
  <si>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</si>
  <si>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</si>
  <si>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</si>
  <si>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</si>
  <si>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</si>
  <si>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</si>
  <si>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</si>
  <si>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</si>
  <si>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</si>
  <si>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</si>
  <si>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</si>
  <si>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</si>
  <si>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</si>
  <si>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</si>
  <si>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</si>
  <si>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</si>
  <si>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</si>
  <si>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</si>
  <si>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</si>
  <si>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</si>
  <si>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</si>
  <si>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</si>
  <si>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</si>
  <si>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</si>
  <si>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</si>
  <si>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</si>
  <si>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</si>
  <si>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</si>
  <si>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</si>
  <si>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</si>
  <si>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</si>
  <si>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</si>
  <si>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</si>
  <si>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</si>
  <si>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</si>
  <si>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</si>
  <si>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</si>
  <si>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</si>
  <si>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</si>
  <si>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</si>
  <si>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</si>
  <si>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</si>
  <si>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</si>
  <si>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</si>
  <si>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</si>
  <si>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</si>
  <si>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</si>
  <si>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</si>
  <si>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</si>
  <si>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</si>
  <si>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</si>
  <si>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</si>
  <si>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</si>
  <si>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</si>
  <si>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</si>
  <si>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</si>
  <si>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</si>
  <si>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</si>
  <si>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</si>
  <si>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</si>
  <si>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</si>
  <si>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</si>
  <si>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</si>
  <si>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</si>
  <si>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</si>
  <si>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</si>
  <si>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</si>
  <si>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</si>
  <si>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</si>
  <si>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</si>
  <si>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</si>
  <si>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</si>
  <si>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</si>
  <si>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</si>
  <si>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</si>
  <si>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</si>
  <si>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</si>
  <si>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</si>
  <si>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</si>
  <si>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</si>
  <si>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</si>
  <si>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</si>
  <si>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</si>
  <si>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</si>
  <si>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</si>
  <si>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</si>
  <si>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</si>
  <si>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</si>
  <si>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</si>
  <si>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</si>
  <si>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</si>
  <si>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</si>
  <si>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</si>
  <si>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</si>
  <si>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</si>
  <si>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</si>
  <si>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</si>
  <si>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</si>
  <si>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</si>
  <si>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</si>
  <si>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</si>
  <si>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</si>
  <si>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</si>
  <si>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</si>
  <si>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</si>
  <si>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</si>
  <si>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</si>
  <si>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</si>
  <si>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</si>
  <si>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</si>
  <si>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</si>
  <si>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</si>
  <si>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</si>
  <si>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</si>
  <si>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</si>
  <si>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</si>
  <si>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</si>
  <si>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</si>
  <si>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</si>
  <si>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</si>
  <si>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</si>
  <si>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</si>
  <si>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</si>
  <si>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</si>
  <si>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</si>
  <si>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</si>
  <si>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</si>
  <si>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</si>
  <si>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</si>
  <si>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</si>
  <si>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</si>
  <si>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</si>
  <si>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</si>
  <si>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</si>
  <si>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</si>
  <si>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</si>
  <si>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</si>
  <si>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</si>
  <si>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</si>
  <si>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</si>
  <si>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</si>
  <si>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</si>
  <si>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</si>
  <si>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</si>
  <si>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</si>
  <si>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</si>
  <si>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</si>
  <si>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</si>
  <si>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</si>
  <si>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</si>
  <si>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</si>
  <si>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</si>
  <si>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</si>
  <si>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</si>
  <si>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</si>
  <si>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</si>
  <si>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</si>
  <si>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</si>
  <si>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</si>
  <si>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</si>
  <si>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</si>
  <si>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</si>
  <si>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</si>
  <si>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</si>
  <si>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</si>
  <si>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</si>
  <si>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</si>
  <si>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</si>
  <si>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</si>
  <si>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</si>
  <si>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</si>
  <si>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</si>
  <si>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</si>
  <si>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</si>
  <si>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</si>
  <si>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</si>
  <si>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</si>
  <si>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</si>
  <si>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</si>
  <si>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</si>
  <si>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</si>
  <si>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</si>
  <si>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</si>
  <si>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</si>
  <si>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</si>
  <si>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</si>
  <si>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</si>
  <si>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</si>
  <si>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</si>
  <si>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</si>
  <si>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</si>
  <si>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</si>
  <si>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</si>
  <si>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</si>
  <si>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</si>
  <si>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</si>
  <si>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</si>
  <si>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</si>
  <si>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</si>
  <si>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</si>
  <si>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</si>
  <si>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</si>
  <si>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</si>
  <si>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</si>
  <si>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</si>
  <si>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</si>
  <si>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</si>
  <si>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</si>
  <si>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</si>
  <si>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</si>
  <si>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</si>
  <si>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</si>
  <si>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</si>
  <si>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</si>
  <si>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</si>
  <si>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</si>
  <si>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</si>
  <si>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</si>
  <si>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</si>
  <si>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</si>
  <si>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</si>
  <si>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</si>
  <si>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</si>
  <si>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</si>
  <si>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</si>
  <si>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</si>
  <si>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</si>
  <si>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</si>
  <si>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</si>
  <si>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</si>
  <si>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</si>
  <si>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</si>
  <si>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</si>
  <si>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</si>
  <si>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</si>
  <si>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</si>
  <si>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</si>
  <si>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</si>
  <si>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</si>
  <si>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</si>
  <si>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</si>
  <si>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</si>
  <si>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</si>
  <si>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</si>
  <si>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</si>
  <si>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</si>
  <si>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</si>
  <si>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</si>
  <si>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</si>
  <si>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</si>
  <si>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</si>
  <si>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</si>
  <si>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</si>
  <si>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</si>
  <si>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</si>
  <si>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</si>
  <si>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</si>
  <si>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</si>
  <si>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</si>
  <si>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</si>
  <si>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</si>
  <si>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</si>
  <si>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</si>
  <si>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</si>
  <si>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</si>
  <si>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</si>
  <si>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</si>
  <si>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</si>
  <si>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</si>
  <si>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</si>
  <si>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</si>
  <si>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</si>
  <si>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</si>
  <si>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</si>
  <si>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</si>
  <si>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</si>
  <si>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</si>
  <si>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</si>
  <si>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</si>
  <si>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</si>
  <si>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</si>
  <si>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</si>
  <si>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</si>
  <si>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</si>
  <si>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</si>
  <si>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</si>
  <si>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</si>
  <si>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</si>
  <si>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</si>
  <si>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</si>
  <si>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</si>
  <si>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</si>
  <si>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</si>
  <si>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</si>
  <si>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</si>
  <si>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</si>
  <si>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</si>
  <si>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</si>
  <si>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</si>
  <si>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</si>
  <si>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</si>
  <si>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</si>
  <si>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</si>
  <si>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</si>
  <si>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</si>
  <si>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</si>
  <si>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</si>
  <si>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</si>
  <si>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</si>
  <si>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</si>
  <si>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</si>
  <si>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</si>
  <si>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</si>
  <si>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</si>
  <si>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</si>
  <si>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</si>
  <si>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</si>
  <si>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</si>
  <si>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</si>
  <si>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</si>
  <si>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</si>
  <si>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</si>
  <si>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</si>
  <si>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</si>
  <si>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</si>
  <si>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</si>
  <si>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</si>
  <si>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</si>
  <si>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</si>
  <si>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</si>
  <si>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</si>
  <si>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</si>
  <si>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</si>
  <si>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</si>
  <si>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</si>
  <si>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</si>
  <si>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</si>
  <si>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</si>
  <si>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</si>
  <si>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</si>
  <si>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</si>
  <si>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</si>
  <si>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</si>
  <si>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</si>
  <si>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</si>
  <si>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</si>
  <si>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</si>
  <si>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</si>
  <si>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</si>
  <si>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</si>
  <si>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</si>
  <si>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</si>
  <si>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</si>
  <si>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</si>
  <si>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</si>
  <si>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</si>
  <si>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</si>
  <si>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</si>
  <si>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</si>
  <si>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</si>
  <si>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</si>
  <si>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</si>
  <si>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</si>
  <si>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</si>
  <si>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</si>
  <si>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</si>
  <si>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</si>
  <si>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</si>
  <si>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</si>
  <si>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</si>
  <si>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</si>
  <si>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</si>
  <si>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</si>
  <si>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</si>
  <si>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</si>
  <si>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</si>
  <si>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</si>
  <si>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</si>
  <si>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</si>
  <si>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</si>
  <si>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</si>
  <si>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</si>
  <si>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</si>
  <si>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</si>
  <si>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</si>
  <si>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</si>
  <si>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</si>
  <si>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</si>
  <si>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</si>
  <si>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</si>
  <si>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</si>
  <si>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</si>
  <si>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</si>
  <si>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</si>
  <si>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</si>
  <si>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</si>
  <si>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</si>
  <si>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</si>
  <si>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</si>
  <si>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</si>
  <si>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</si>
  <si>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</si>
  <si>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</si>
  <si>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</si>
  <si>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</si>
  <si>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</si>
  <si>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</si>
  <si>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</si>
  <si>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</si>
  <si>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</si>
  <si>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</si>
  <si>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</si>
  <si>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</si>
  <si>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</si>
  <si>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</si>
  <si>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</si>
  <si>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</si>
  <si>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</si>
  <si>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</si>
  <si>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</si>
  <si>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</si>
  <si>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</si>
  <si>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</si>
  <si>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</si>
  <si>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</si>
  <si>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</si>
  <si>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</si>
  <si>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</si>
  <si>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</si>
  <si>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</si>
  <si>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</si>
  <si>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</si>
  <si>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</si>
  <si>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</si>
  <si>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</si>
  <si>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</si>
  <si>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</si>
  <si>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</si>
  <si>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</si>
  <si>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</si>
  <si>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</si>
  <si>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</si>
  <si>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</si>
  <si>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</si>
  <si>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</si>
  <si>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</si>
  <si>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</si>
  <si>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</si>
  <si>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</si>
  <si>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</si>
  <si>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</si>
  <si>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</si>
  <si>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</si>
  <si>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</si>
  <si>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</si>
  <si>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</si>
  <si>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</si>
  <si>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</si>
  <si>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</si>
  <si>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</si>
  <si>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</si>
  <si>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</si>
  <si>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</si>
  <si>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</si>
  <si>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</si>
  <si>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</si>
  <si>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</si>
  <si>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</si>
  <si>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</si>
  <si>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</si>
  <si>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</si>
  <si>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</si>
  <si>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</si>
  <si>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</si>
  <si>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</si>
  <si>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</si>
  <si>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</si>
  <si>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</si>
  <si>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</si>
  <si>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</si>
  <si>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</si>
  <si>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</si>
  <si>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</si>
  <si>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</si>
  <si>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</si>
  <si>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</si>
  <si>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</si>
  <si>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</si>
  <si>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</si>
  <si>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</si>
  <si>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</si>
  <si>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</si>
  <si>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</si>
  <si>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</si>
  <si>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</si>
  <si>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</si>
  <si>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</si>
  <si>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</si>
  <si>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</si>
  <si>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</si>
  <si>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</si>
  <si>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</si>
  <si>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</si>
  <si>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</si>
  <si>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</si>
  <si>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</si>
  <si>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</si>
  <si>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</si>
  <si>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</si>
  <si>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</si>
  <si>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</si>
  <si>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</si>
  <si>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</si>
  <si>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</si>
  <si>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</si>
  <si>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</si>
  <si>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</si>
  <si>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</si>
  <si>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</si>
  <si>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</si>
  <si>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</si>
  <si>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</si>
  <si>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</si>
  <si>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</si>
  <si>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</si>
  <si>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</si>
  <si>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</si>
  <si>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</si>
  <si>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</si>
  <si>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</si>
  <si>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</si>
  <si>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</si>
  <si>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</si>
  <si>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</si>
  <si>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</si>
  <si>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</si>
  <si>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</si>
  <si>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</si>
  <si>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</si>
  <si>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</si>
  <si>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</si>
  <si>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</si>
  <si>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</si>
  <si>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</si>
  <si>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</si>
  <si>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</si>
  <si>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</si>
  <si>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</si>
  <si>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</si>
  <si>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</si>
  <si>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</si>
  <si>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</si>
  <si>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</si>
  <si>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</si>
  <si>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</si>
  <si>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</si>
  <si>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</si>
  <si>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</si>
  <si>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</si>
  <si>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</si>
  <si>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</si>
  <si>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</si>
  <si>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</si>
  <si>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</si>
  <si>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</si>
  <si>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</si>
  <si>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</si>
  <si>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</si>
  <si>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</si>
  <si>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</si>
  <si>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</si>
  <si>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</si>
  <si>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</si>
  <si>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</si>
  <si>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</si>
  <si>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</si>
  <si>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</si>
  <si>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</si>
  <si>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</si>
  <si>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</si>
  <si>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</si>
  <si>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</si>
  <si>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</si>
  <si>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</si>
  <si>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</si>
  <si>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</si>
  <si>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</si>
  <si>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</si>
  <si>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</si>
  <si>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</si>
  <si>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</si>
  <si>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</si>
  <si>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</si>
  <si>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</si>
  <si>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</si>
  <si>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</si>
  <si>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</si>
  <si>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</si>
  <si>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</si>
  <si>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</si>
  <si>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</si>
  <si>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</si>
  <si>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</si>
  <si>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</si>
  <si>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</si>
  <si>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</si>
  <si>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</si>
  <si>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</si>
  <si>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</si>
  <si>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</si>
  <si>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</si>
  <si>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</si>
  <si>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</si>
  <si>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</si>
  <si>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</si>
  <si>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</si>
  <si>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</si>
  <si>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</si>
  <si>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</si>
  <si>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</si>
  <si>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</si>
  <si>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</si>
  <si>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</si>
  <si>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</si>
  <si>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</si>
  <si>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</si>
  <si>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</si>
  <si>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</si>
  <si>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</si>
  <si>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</si>
  <si>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</si>
  <si>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</si>
  <si>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</si>
  <si>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</si>
  <si>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</si>
  <si>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</si>
  <si>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</si>
  <si>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</si>
  <si>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</si>
  <si>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</si>
  <si>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</si>
  <si>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</si>
  <si>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</si>
  <si>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</si>
  <si>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</si>
  <si>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</si>
  <si>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</si>
  <si>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</si>
  <si>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</si>
  <si>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</si>
  <si>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</si>
  <si>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</si>
  <si>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</si>
  <si>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</si>
  <si>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</si>
  <si>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</si>
  <si>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</si>
  <si>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</si>
  <si>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</si>
  <si>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</si>
  <si>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</si>
  <si>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</si>
  <si>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</si>
  <si>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</si>
  <si>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</si>
  <si>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</si>
  <si>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</si>
  <si>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</si>
  <si>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</si>
  <si>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</si>
  <si>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</si>
  <si>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</si>
  <si>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</si>
  <si>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</si>
  <si>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</si>
  <si>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</si>
  <si>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</si>
  <si>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</si>
  <si>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</si>
  <si>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</si>
  <si>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</si>
  <si>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</si>
  <si>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</si>
  <si>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</si>
  <si>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</si>
  <si>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</si>
  <si>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</si>
  <si>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</si>
  <si>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</si>
  <si>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</si>
  <si>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</si>
  <si>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</si>
  <si>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</si>
  <si>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</si>
  <si>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</si>
  <si>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</si>
  <si>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</si>
  <si>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</si>
  <si>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</si>
  <si>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</si>
  <si>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</si>
  <si>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</si>
  <si>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</si>
  <si>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</si>
  <si>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</si>
  <si>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</si>
  <si>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</si>
  <si>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</si>
  <si>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</si>
  <si>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</si>
  <si>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</si>
  <si>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</si>
  <si>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</si>
  <si>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</si>
  <si>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</si>
  <si>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</si>
  <si>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</si>
  <si>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</si>
  <si>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</si>
  <si>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</si>
  <si>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</si>
  <si>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</si>
  <si>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</si>
  <si>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</si>
  <si>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</si>
  <si>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</si>
  <si>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</si>
  <si>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</si>
  <si>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</si>
  <si>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</si>
  <si>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</si>
  <si>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</si>
  <si>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</si>
  <si>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</si>
  <si>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</si>
  <si>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</si>
  <si>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</si>
  <si>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</si>
  <si>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</si>
  <si>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</si>
  <si>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</si>
  <si>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</si>
  <si>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</si>
  <si>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</si>
  <si>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</si>
  <si>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</si>
  <si>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</si>
  <si>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</si>
  <si>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</si>
  <si>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</si>
  <si>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</si>
  <si>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</si>
  <si>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</si>
  <si>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</si>
  <si>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</si>
  <si>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</si>
  <si>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</si>
  <si>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</si>
  <si>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</si>
  <si>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</si>
  <si>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</si>
  <si>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</si>
  <si>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</si>
  <si>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</si>
  <si>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</si>
  <si>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</si>
  <si>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</si>
  <si>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</si>
  <si>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</si>
  <si>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</si>
  <si>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</si>
  <si>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</si>
  <si>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</si>
  <si>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</si>
  <si>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</si>
  <si>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</si>
  <si>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</si>
  <si>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</si>
  <si>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</si>
  <si>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</si>
  <si>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</si>
  <si>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</si>
  <si>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</si>
  <si>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</si>
  <si>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</si>
  <si>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</si>
  <si>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</si>
  <si>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</si>
  <si>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</si>
  <si>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</si>
  <si>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</si>
  <si>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</si>
  <si>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</si>
  <si>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</si>
  <si>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</si>
  <si>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</si>
  <si>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</si>
  <si>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</si>
  <si>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</si>
  <si>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</si>
  <si>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</si>
  <si>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</si>
  <si>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</si>
  <si>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</si>
  <si>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</si>
  <si>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</si>
  <si>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</si>
  <si>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</si>
  <si>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</si>
  <si>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</si>
  <si>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</si>
  <si>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</si>
  <si>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</si>
  <si>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</si>
  <si>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</si>
  <si>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</si>
  <si>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</si>
  <si>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</si>
  <si>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</si>
  <si>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</si>
  <si>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</si>
  <si>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</si>
  <si>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</si>
  <si>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</si>
  <si>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</si>
  <si>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</si>
  <si>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</si>
  <si>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</si>
  <si>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</si>
  <si>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</si>
  <si>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</si>
  <si>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</si>
  <si>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</si>
  <si>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</si>
  <si>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</si>
  <si>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</si>
  <si>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</si>
  <si>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</si>
  <si>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</si>
  <si>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</si>
  <si>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</si>
  <si>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</si>
  <si>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</si>
  <si>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</si>
  <si>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</si>
  <si>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</si>
  <si>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</si>
  <si>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</si>
  <si>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</si>
  <si>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</si>
  <si>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</si>
  <si>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</si>
  <si>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</si>
  <si>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</si>
  <si>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</si>
  <si>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</si>
  <si>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</si>
  <si>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</si>
  <si>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</si>
  <si>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</si>
  <si>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</si>
  <si>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</si>
  <si>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</si>
  <si>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</si>
  <si>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</si>
  <si>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</si>
  <si>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</si>
  <si>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</si>
  <si>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</si>
  <si>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</si>
  <si>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</si>
  <si>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</si>
  <si>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</si>
  <si>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</si>
  <si>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</si>
  <si>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</si>
  <si>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</si>
  <si>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</si>
  <si>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</si>
  <si>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</si>
  <si>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</si>
  <si>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</si>
  <si>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</si>
  <si>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</si>
  <si>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</si>
  <si>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</si>
  <si>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</si>
  <si>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</si>
  <si>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</si>
  <si>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</si>
  <si>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</si>
  <si>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</si>
  <si>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</si>
  <si>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</si>
  <si>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</si>
  <si>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</si>
  <si>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</si>
  <si>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</si>
  <si>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</si>
  <si>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</si>
  <si>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</si>
  <si>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</si>
  <si>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</si>
  <si>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</si>
  <si>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</si>
  <si>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</si>
  <si>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</si>
  <si>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</si>
  <si>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</si>
  <si>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</si>
  <si>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</si>
  <si>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</si>
  <si>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</si>
  <si>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</si>
  <si>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</si>
  <si>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</si>
  <si>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</si>
  <si>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</si>
  <si>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</si>
  <si>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</si>
  <si>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</si>
  <si>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</si>
  <si>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</si>
  <si>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</si>
  <si>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</si>
  <si>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</si>
  <si>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</si>
  <si>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</si>
  <si>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</si>
  <si>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</si>
  <si>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</si>
  <si>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</si>
  <si>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</si>
  <si>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</si>
  <si>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</si>
  <si>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</si>
  <si>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</si>
  <si>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</si>
  <si>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</si>
  <si>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</si>
  <si>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</si>
  <si>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</si>
  <si>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</si>
  <si>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</si>
  <si>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</si>
  <si>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</si>
  <si>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</si>
  <si>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</si>
  <si>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</si>
  <si>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</si>
  <si>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</si>
  <si>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</si>
  <si>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</si>
  <si>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</si>
  <si>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</si>
  <si>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</si>
  <si>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</si>
  <si>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</si>
  <si>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</si>
  <si>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</si>
  <si>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</si>
  <si>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</si>
  <si>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</si>
  <si>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</si>
  <si>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</si>
  <si>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</si>
  <si>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</si>
  <si>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</si>
  <si>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</si>
  <si>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</si>
  <si>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</si>
  <si>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</si>
  <si>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</si>
  <si>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</si>
  <si>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</si>
  <si>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</si>
  <si>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</si>
  <si>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</si>
  <si>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</si>
  <si>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</si>
  <si>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</si>
  <si>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</si>
  <si>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</si>
  <si>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</si>
  <si>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</si>
  <si>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</si>
  <si>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</si>
  <si>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</si>
  <si>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</si>
  <si>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</si>
  <si>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</si>
  <si>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</si>
  <si>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</si>
  <si>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</si>
  <si>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</si>
  <si>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</si>
  <si>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</si>
  <si>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</si>
  <si>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</si>
  <si>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</si>
  <si>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</si>
  <si>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</si>
  <si>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</si>
  <si>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</si>
  <si>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</si>
  <si>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</si>
  <si>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</si>
  <si>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</si>
  <si>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</si>
  <si>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</si>
  <si>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</si>
  <si>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</si>
  <si>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</si>
  <si>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</si>
  <si>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</si>
  <si>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</si>
  <si>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</si>
  <si>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</si>
  <si>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</si>
  <si>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</si>
  <si>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</si>
  <si>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</si>
  <si>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</si>
  <si>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</si>
  <si>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</si>
  <si>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</si>
  <si>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</si>
  <si>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</si>
  <si>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</si>
  <si>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</si>
  <si>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</si>
  <si>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</si>
  <si>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</si>
  <si>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</si>
  <si>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</si>
  <si>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</si>
  <si>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</si>
  <si>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</si>
  <si>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</si>
  <si>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</si>
  <si>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</si>
  <si>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</si>
  <si>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</si>
  <si>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</si>
  <si>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</si>
  <si>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</si>
  <si>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</si>
  <si>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</si>
  <si>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</si>
  <si>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</si>
  <si>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</si>
  <si>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</si>
  <si>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</si>
  <si>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</si>
  <si>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</si>
  <si>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</si>
  <si>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</si>
  <si>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</si>
  <si>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</si>
  <si>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</si>
  <si>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</si>
  <si>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</si>
  <si>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</si>
  <si>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</si>
  <si>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</si>
  <si>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</si>
  <si>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</si>
  <si>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</si>
  <si>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</si>
  <si>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</si>
  <si>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</si>
  <si>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</si>
  <si>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</si>
  <si>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</si>
  <si>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</si>
  <si>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</si>
  <si>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</si>
  <si>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</si>
  <si>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</si>
  <si>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</si>
  <si>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</si>
  <si>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</si>
  <si>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</si>
  <si>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</si>
  <si>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</si>
  <si>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</si>
  <si>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</si>
  <si>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</si>
  <si>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</si>
  <si>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</si>
  <si>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</si>
  <si>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</si>
  <si>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</si>
  <si>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</si>
  <si>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</si>
  <si>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</si>
  <si>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</si>
  <si>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</si>
  <si>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</si>
  <si>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</si>
  <si>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</si>
  <si>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</si>
  <si>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</si>
  <si>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</si>
  <si>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</si>
  <si>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</si>
  <si>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</si>
  <si>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</si>
  <si>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</si>
  <si>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</si>
  <si>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</si>
  <si>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</si>
  <si>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</si>
  <si>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</si>
  <si>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</si>
  <si>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</si>
  <si>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</si>
  <si>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</si>
  <si>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</si>
  <si>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</si>
  <si>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</si>
  <si>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</si>
  <si>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</si>
  <si>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</si>
  <si>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</si>
  <si>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</si>
  <si>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</si>
  <si>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</si>
  <si>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</si>
  <si>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</si>
  <si>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</si>
  <si>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</si>
  <si>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</si>
  <si>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</si>
  <si>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</si>
  <si>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</si>
  <si>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</si>
  <si>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</si>
  <si>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</si>
  <si>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</si>
  <si>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</si>
  <si>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</si>
  <si>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</si>
  <si>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</si>
  <si>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</si>
  <si>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</si>
  <si>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</si>
  <si>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</si>
  <si>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</si>
  <si>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</si>
  <si>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</si>
  <si>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</si>
  <si>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</si>
  <si>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</si>
  <si>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</si>
  <si>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</si>
  <si>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</si>
  <si>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</si>
  <si>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</si>
  <si>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</si>
  <si>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</si>
  <si>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</si>
  <si>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</si>
  <si>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</si>
  <si>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</si>
  <si>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</si>
  <si>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</si>
  <si>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</si>
  <si>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</si>
  <si>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</si>
  <si>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</si>
  <si>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</si>
  <si>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</si>
  <si>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</si>
  <si>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</si>
  <si>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</si>
  <si>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</si>
  <si>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</si>
  <si>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</si>
  <si>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</si>
  <si>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</si>
  <si>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</si>
  <si>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</si>
  <si>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</si>
  <si>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</si>
  <si>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</si>
  <si>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</si>
  <si>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</si>
  <si>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</si>
  <si>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</si>
  <si>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</si>
  <si>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</si>
  <si>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</si>
  <si>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</si>
  <si>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</si>
  <si>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</si>
  <si>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</si>
  <si>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</si>
  <si>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</si>
  <si>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</si>
  <si>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</si>
  <si>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</si>
  <si>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</si>
  <si>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</si>
  <si>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</si>
  <si>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</si>
  <si>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</si>
  <si>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</si>
  <si>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</si>
  <si>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</si>
  <si>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</si>
  <si>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</si>
  <si>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</si>
  <si>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</si>
  <si>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</si>
  <si>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</si>
  <si>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</si>
  <si>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</si>
  <si>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</si>
  <si>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</si>
  <si>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</si>
  <si>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</si>
  <si>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</si>
  <si>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</si>
  <si>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</si>
  <si>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</si>
  <si>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</si>
  <si>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</si>
  <si>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</si>
  <si>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</si>
  <si>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</si>
  <si>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</si>
  <si>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</si>
  <si>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</si>
  <si>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</si>
  <si>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</si>
  <si>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</si>
  <si>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</si>
  <si>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</si>
  <si>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</si>
  <si>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</si>
  <si>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</si>
  <si>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</si>
  <si>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</si>
  <si>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</si>
  <si>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</si>
  <si>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</si>
  <si>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</si>
  <si>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</si>
  <si>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</si>
  <si>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</si>
  <si>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</si>
  <si>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</si>
  <si>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</si>
  <si>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</si>
  <si>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</si>
  <si>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</si>
  <si>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</si>
  <si>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</si>
  <si>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</si>
  <si>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</si>
  <si>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</si>
  <si>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</si>
  <si>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</si>
  <si>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</si>
  <si>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</si>
  <si>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</si>
  <si>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</si>
  <si>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</si>
  <si>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</si>
  <si>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</si>
  <si>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</si>
  <si>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</si>
  <si>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</si>
  <si>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</si>
  <si>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</si>
  <si>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</si>
  <si>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</si>
  <si>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</si>
  <si>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</si>
  <si>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</si>
  <si>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</si>
  <si>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</si>
  <si>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</si>
  <si>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</si>
  <si>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</si>
  <si>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</si>
  <si>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</si>
  <si>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</si>
  <si>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</si>
  <si>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</si>
  <si>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</si>
  <si>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</si>
  <si>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</si>
  <si>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</si>
  <si>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</si>
  <si>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</si>
  <si>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</si>
  <si>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</si>
  <si>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</si>
  <si>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</si>
  <si>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</si>
  <si>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</si>
  <si>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</si>
  <si>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</si>
  <si>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</si>
  <si>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</si>
  <si>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</si>
  <si>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</si>
  <si>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</si>
  <si>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</si>
  <si>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</si>
  <si>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</si>
  <si>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</si>
  <si>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</si>
  <si>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</si>
  <si>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</si>
  <si>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</si>
  <si>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</si>
  <si>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</si>
  <si>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</si>
  <si>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</si>
  <si>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</si>
  <si>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</si>
  <si>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</si>
  <si>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</si>
  <si>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</si>
  <si>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</si>
  <si>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</si>
  <si>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</si>
  <si>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</si>
  <si>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</si>
  <si>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</si>
  <si>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</si>
  <si>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</si>
  <si>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</si>
  <si>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</si>
  <si>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</si>
  <si>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</si>
  <si>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</si>
  <si>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</si>
  <si>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</si>
  <si>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</si>
  <si>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</si>
  <si>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</si>
  <si>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</si>
  <si>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</si>
  <si>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</si>
  <si>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</si>
  <si>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</si>
  <si>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</si>
  <si>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</si>
  <si>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</si>
  <si>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</si>
  <si>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</si>
  <si>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</si>
  <si>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</si>
  <si>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</si>
  <si>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</si>
  <si>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</si>
  <si>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</si>
  <si>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</si>
  <si>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</si>
  <si>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</si>
  <si>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</si>
  <si>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</si>
  <si>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</si>
  <si>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</si>
  <si>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</si>
  <si>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</si>
  <si>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</si>
  <si>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</si>
  <si>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</si>
  <si>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</si>
  <si>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</si>
  <si>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</si>
  <si>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</si>
  <si>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</si>
  <si>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</si>
  <si>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</si>
  <si>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</si>
  <si>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</si>
  <si>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</si>
  <si>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</si>
  <si>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</si>
  <si>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</si>
  <si>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</si>
  <si>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</si>
  <si>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</si>
  <si>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</si>
  <si>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</si>
  <si>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</si>
  <si>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</si>
  <si>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</si>
  <si>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</si>
  <si>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</si>
  <si>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</si>
  <si>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</si>
  <si>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</si>
  <si>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</si>
  <si>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</si>
  <si>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</si>
  <si>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</si>
  <si>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</si>
  <si>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</si>
  <si>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</si>
  <si>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</si>
  <si>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</si>
  <si>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</si>
  <si>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</si>
  <si>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</si>
  <si>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</si>
  <si>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</si>
  <si>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</si>
  <si>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</si>
  <si>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</si>
  <si>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</si>
  <si>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</si>
  <si>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</si>
  <si>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</si>
  <si>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</si>
  <si>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</si>
  <si>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</si>
  <si>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</si>
  <si>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</si>
  <si>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</si>
  <si>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</si>
  <si>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</si>
  <si>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</si>
  <si>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</si>
  <si>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</si>
  <si>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</si>
  <si>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</si>
  <si>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</si>
  <si>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</si>
  <si>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</si>
  <si>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</si>
  <si>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</si>
  <si>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</si>
  <si>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</si>
  <si>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</si>
  <si>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</si>
  <si>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</si>
  <si>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</si>
  <si>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</si>
  <si>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</si>
  <si>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</si>
  <si>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</si>
  <si>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</si>
  <si>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</si>
  <si>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</si>
  <si>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</si>
  <si>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</si>
  <si>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</si>
  <si>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</si>
  <si>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</si>
  <si>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</si>
  <si>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</si>
  <si>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</si>
  <si>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</si>
  <si>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</si>
  <si>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</si>
  <si>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</si>
  <si>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</si>
  <si>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</si>
  <si>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</si>
  <si>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</si>
  <si>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</si>
  <si>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</si>
  <si>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</si>
  <si>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</si>
  <si>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</si>
  <si>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</si>
  <si>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</si>
  <si>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</si>
  <si>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</si>
  <si>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</si>
  <si>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</si>
  <si>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</si>
  <si>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</si>
  <si>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</si>
  <si>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</si>
  <si>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</si>
  <si>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</si>
  <si>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</si>
  <si>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</si>
  <si>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</si>
  <si>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</si>
  <si>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</si>
  <si>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</si>
  <si>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</si>
  <si>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</si>
  <si>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</si>
  <si>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</si>
  <si>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</si>
  <si>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</si>
  <si>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</si>
  <si>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</si>
  <si>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</si>
  <si>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</si>
  <si>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</si>
  <si>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</si>
  <si>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</si>
  <si>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</si>
  <si>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</si>
  <si>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</si>
  <si>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</si>
  <si>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</si>
  <si>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</si>
  <si>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</si>
  <si>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</si>
  <si>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</si>
  <si>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</si>
  <si>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</si>
  <si>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</si>
  <si>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</si>
  <si>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</si>
  <si>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</si>
  <si>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</si>
  <si>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</si>
  <si>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</si>
  <si>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</si>
  <si>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</si>
  <si>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</si>
  <si>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</si>
  <si>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</si>
  <si>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</si>
  <si>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</si>
  <si>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</si>
  <si>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</si>
  <si>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</si>
  <si>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</si>
  <si>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</si>
  <si>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</si>
  <si>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</si>
  <si>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</si>
  <si>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</si>
  <si>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</si>
  <si>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</si>
  <si>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</si>
  <si>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</si>
  <si>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</si>
  <si>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</si>
  <si>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</si>
  <si>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</si>
  <si>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</si>
  <si>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</si>
  <si>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</si>
  <si>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</si>
  <si>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</si>
  <si>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</si>
  <si>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</si>
  <si>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</si>
  <si>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</si>
  <si>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</si>
  <si>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</si>
  <si>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</si>
  <si>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</si>
  <si>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</si>
  <si>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</si>
  <si>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</si>
  <si>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</si>
  <si>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</si>
  <si>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</si>
  <si>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</si>
  <si>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</si>
  <si>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</si>
  <si>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</si>
  <si>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</si>
  <si>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</si>
  <si>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</si>
  <si>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</si>
  <si>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</si>
  <si>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</si>
  <si>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</si>
  <si>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</si>
  <si>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</si>
  <si>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</si>
  <si>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</si>
  <si>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</si>
  <si>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</si>
  <si>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</si>
  <si>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</si>
  <si>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</si>
  <si>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</si>
  <si>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</si>
  <si>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</si>
  <si>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</si>
  <si>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</si>
  <si>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</si>
  <si>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</si>
  <si>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</si>
  <si>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</si>
  <si>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</si>
  <si>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</si>
  <si>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</si>
  <si>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</si>
  <si>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</si>
  <si>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</si>
  <si>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</si>
  <si>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</si>
  <si>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</si>
  <si>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</si>
  <si>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</si>
  <si>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</si>
  <si>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</si>
  <si>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</si>
  <si>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</si>
  <si>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</si>
  <si>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</si>
  <si>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</si>
  <si>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</si>
  <si>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</si>
  <si>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</si>
  <si>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</si>
  <si>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</si>
  <si>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</si>
  <si>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</si>
  <si>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</si>
  <si>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</si>
  <si>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</si>
  <si>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</si>
  <si>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</si>
  <si>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</si>
  <si>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</si>
  <si>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</si>
  <si>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</si>
  <si>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</si>
  <si>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</si>
  <si>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</si>
  <si>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</si>
  <si>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</si>
  <si>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</si>
  <si>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</si>
  <si>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</si>
  <si>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</si>
  <si>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</si>
  <si>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</si>
  <si>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</si>
  <si>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</si>
  <si>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</si>
  <si>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</si>
  <si>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</si>
  <si>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</si>
  <si>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</si>
  <si>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</si>
  <si>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</si>
  <si>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</si>
  <si>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</si>
  <si>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</si>
  <si>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</si>
  <si>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</si>
  <si>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</si>
  <si>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</si>
  <si>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</si>
  <si>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</si>
  <si>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</si>
  <si>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</si>
  <si>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</si>
  <si>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</si>
  <si>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</si>
  <si>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</si>
  <si>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</si>
  <si>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</si>
  <si>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</si>
  <si>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</si>
  <si>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</si>
  <si>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</si>
  <si>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</si>
  <si>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</si>
  <si>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</si>
  <si>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</si>
  <si>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</si>
  <si>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</si>
  <si>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</si>
  <si>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</si>
  <si>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</si>
  <si>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</si>
  <si>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</si>
  <si>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</si>
  <si>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</si>
  <si>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</si>
  <si>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</si>
  <si>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</si>
  <si>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</si>
  <si>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</si>
  <si>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</si>
  <si>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</si>
  <si>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</si>
  <si>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</si>
  <si>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</si>
  <si>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</si>
  <si>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</si>
  <si>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</si>
  <si>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</si>
  <si>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</si>
  <si>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</si>
  <si>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</si>
  <si>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</si>
  <si>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</si>
  <si>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</si>
  <si>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</si>
  <si>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</si>
  <si>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</si>
  <si>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</si>
  <si>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</si>
  <si>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</si>
  <si>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</si>
  <si>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</si>
  <si>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</si>
  <si>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</si>
  <si>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</si>
  <si>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</si>
  <si>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</si>
  <si>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</si>
  <si>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</si>
  <si>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</si>
  <si>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</si>
  <si>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</si>
  <si>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</si>
  <si>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</si>
  <si>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</si>
  <si>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</si>
  <si>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</si>
  <si>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</si>
  <si>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</si>
  <si>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</si>
  <si>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</si>
  <si>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</si>
  <si>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</si>
  <si>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</si>
  <si>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</si>
  <si>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</si>
  <si>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</si>
  <si>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</si>
  <si>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</si>
  <si>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</si>
  <si>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</si>
  <si>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</si>
  <si>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</si>
  <si>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</si>
  <si>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</si>
  <si>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</si>
  <si>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</si>
  <si>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</si>
  <si>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</si>
  <si>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</si>
  <si>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</si>
  <si>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</si>
  <si>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</si>
  <si>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</si>
  <si>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</si>
  <si>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</si>
  <si>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</si>
  <si>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</si>
  <si>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</si>
  <si>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</si>
  <si>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</si>
  <si>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</si>
  <si>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</si>
  <si>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</si>
  <si>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</si>
  <si>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</si>
  <si>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</si>
  <si>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</si>
  <si>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</si>
  <si>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</si>
  <si>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</si>
  <si>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</si>
  <si>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</si>
  <si>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</si>
  <si>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</si>
  <si>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</si>
  <si>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</si>
  <si>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</si>
  <si>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</si>
  <si>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</si>
  <si>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</si>
  <si>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</si>
  <si>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</si>
  <si>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</si>
  <si>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</si>
  <si>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</si>
  <si>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</si>
  <si>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</si>
  <si>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</si>
  <si>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</si>
  <si>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</si>
  <si>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</si>
  <si>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</si>
  <si>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</si>
  <si>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</si>
  <si>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</si>
  <si>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</si>
  <si>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</si>
  <si>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</si>
  <si>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</si>
  <si>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</si>
  <si>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</si>
  <si>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</si>
  <si>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</si>
  <si>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</si>
  <si>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</si>
  <si>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</si>
  <si>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</si>
  <si>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</si>
  <si>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</si>
  <si>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</si>
  <si>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</si>
  <si>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</si>
  <si>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</si>
  <si>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</si>
  <si>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</si>
  <si>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</si>
  <si>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</si>
  <si>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</si>
  <si>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</si>
  <si>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</si>
  <si>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</si>
  <si>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</si>
  <si>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</si>
  <si>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</si>
  <si>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</si>
  <si>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</si>
  <si>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</si>
  <si>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</si>
  <si>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</si>
  <si>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</si>
  <si>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</si>
  <si>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</si>
  <si>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</si>
  <si>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</si>
  <si>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</si>
  <si>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</si>
  <si>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</si>
  <si>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</si>
  <si>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</si>
  <si>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</si>
  <si>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</si>
  <si>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</si>
  <si>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</si>
  <si>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</si>
  <si>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</si>
  <si>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</si>
  <si>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</si>
  <si>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</si>
  <si>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</si>
  <si>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</si>
  <si>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</si>
  <si>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</si>
  <si>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</si>
  <si>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</si>
  <si>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</si>
  <si>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</si>
  <si>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</si>
  <si>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</si>
  <si>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</si>
  <si>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</si>
  <si>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</si>
  <si>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</si>
  <si>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</si>
  <si>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</si>
  <si>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</si>
  <si>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</si>
  <si>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</si>
  <si>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</si>
  <si>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</si>
  <si>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</si>
  <si>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</si>
  <si>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</si>
  <si>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</si>
  <si>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</si>
  <si>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</si>
  <si>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</si>
  <si>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</si>
  <si>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</si>
  <si>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</si>
  <si>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</si>
  <si>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</si>
  <si>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</si>
  <si>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</si>
  <si>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</si>
  <si>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</si>
  <si>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</si>
  <si>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</si>
  <si>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</si>
  <si>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</si>
  <si>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</si>
  <si>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</si>
  <si>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</si>
  <si>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</si>
  <si>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</si>
  <si>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</si>
  <si>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</si>
  <si>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</si>
  <si>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</si>
  <si>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</si>
  <si>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</si>
  <si>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</si>
  <si>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</si>
  <si>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</si>
  <si>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</si>
  <si>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</si>
  <si>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</si>
  <si>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</si>
  <si>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</si>
  <si>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</si>
  <si>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</si>
  <si>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</si>
  <si>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</si>
  <si>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</si>
  <si>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</si>
  <si>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</si>
  <si>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</si>
  <si>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</si>
  <si>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</si>
  <si>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</si>
  <si>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</si>
  <si>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</si>
  <si>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</si>
  <si>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</si>
  <si>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</si>
  <si>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</si>
  <si>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</si>
  <si>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</si>
  <si>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</si>
  <si>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</si>
  <si>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</si>
  <si>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</si>
  <si>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</si>
  <si>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</si>
  <si>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</si>
  <si>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</si>
  <si>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</si>
  <si>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</si>
  <si>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</si>
  <si>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</si>
  <si>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</si>
  <si>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</si>
  <si>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</si>
  <si>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</si>
  <si>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</si>
  <si>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</si>
  <si>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</si>
  <si>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</si>
  <si>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</si>
  <si>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</si>
  <si>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</si>
  <si>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</si>
  <si>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</si>
  <si>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</si>
  <si>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</si>
  <si>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</si>
  <si>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</si>
  <si>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</si>
  <si>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</si>
  <si>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</si>
  <si>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</si>
  <si>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</si>
  <si>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</si>
  <si>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</si>
  <si>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</si>
  <si>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</si>
  <si>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</si>
  <si>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</si>
  <si>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</si>
  <si>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</si>
  <si>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</si>
  <si>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</si>
  <si>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</si>
  <si>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</si>
  <si>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</si>
  <si>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</si>
  <si>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</si>
  <si>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</si>
  <si>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</si>
  <si>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</si>
  <si>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</si>
  <si>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</si>
  <si>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</si>
  <si>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</si>
  <si>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</si>
  <si>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</si>
  <si>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</si>
  <si>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</si>
  <si>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</si>
  <si>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</si>
  <si>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</si>
  <si>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</si>
  <si>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</si>
  <si>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</si>
  <si>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</si>
  <si>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</si>
  <si>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</si>
  <si>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</si>
  <si>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</si>
  <si>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</si>
  <si>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</si>
  <si>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</si>
  <si>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</si>
  <si>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</si>
  <si>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</si>
  <si>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</si>
  <si>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</si>
  <si>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</si>
  <si>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</si>
  <si>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</si>
  <si>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</si>
  <si>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</si>
  <si>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</si>
  <si>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</si>
  <si>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</si>
  <si>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</si>
  <si>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</si>
  <si>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</si>
  <si>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</si>
  <si>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</si>
  <si>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</si>
  <si>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</si>
  <si>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</si>
  <si>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</si>
  <si>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</si>
  <si>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</si>
  <si>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</si>
  <si>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</si>
  <si>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</si>
  <si>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</si>
  <si>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</si>
  <si>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</si>
  <si>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</si>
  <si>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</si>
  <si>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</si>
  <si>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</si>
  <si>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</si>
  <si>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</si>
  <si>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</si>
  <si>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</si>
  <si>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</si>
  <si>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</si>
  <si>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</si>
  <si>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</si>
  <si>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</si>
  <si>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</si>
  <si>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</si>
  <si>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</si>
  <si>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</si>
  <si>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</si>
  <si>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</si>
  <si>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</si>
  <si>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</si>
  <si>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</si>
  <si>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</si>
  <si>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</si>
  <si>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</si>
  <si>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</si>
  <si>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</si>
  <si>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</si>
  <si>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</si>
  <si>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</si>
  <si>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</si>
  <si>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</si>
  <si>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</si>
  <si>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</si>
  <si>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</si>
  <si>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</si>
  <si>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</si>
  <si>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</si>
  <si>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</si>
  <si>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</si>
  <si>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</si>
  <si>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</si>
  <si>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</si>
  <si>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</si>
  <si>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</si>
  <si>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</si>
  <si>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</si>
  <si>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</si>
  <si>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</si>
  <si>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</si>
  <si>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</si>
  <si>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</si>
  <si>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</si>
  <si>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</si>
  <si>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</si>
  <si>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</si>
  <si>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</si>
  <si>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</si>
  <si>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</si>
  <si>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</si>
  <si>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</si>
  <si>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</si>
  <si>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</si>
  <si>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</si>
  <si>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</si>
  <si>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</si>
  <si>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</si>
  <si>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</si>
  <si>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</si>
  <si>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</si>
  <si>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</si>
  <si>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</si>
  <si>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</si>
  <si>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</si>
  <si>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</si>
  <si>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</si>
  <si>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</si>
  <si>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</si>
  <si>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</si>
  <si>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</si>
  <si>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</si>
  <si>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</si>
  <si>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</si>
  <si>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</si>
  <si>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</si>
  <si>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</si>
  <si>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</si>
  <si>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</si>
  <si>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</si>
  <si>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</si>
  <si>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</si>
  <si>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</si>
  <si>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</si>
  <si>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</si>
  <si>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</si>
  <si>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</si>
  <si>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</si>
  <si>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</si>
  <si>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</si>
  <si>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</si>
  <si>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</si>
  <si>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</si>
  <si>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</si>
  <si>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</si>
  <si>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</si>
  <si>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</si>
  <si>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</si>
  <si>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</si>
  <si>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</si>
  <si>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</si>
  <si>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</si>
  <si>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</si>
  <si>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</si>
  <si>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</si>
  <si>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</si>
  <si>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</si>
  <si>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</si>
  <si>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</si>
  <si>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</si>
  <si>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</si>
  <si>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</si>
  <si>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</si>
  <si>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</si>
  <si>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</si>
  <si>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</si>
  <si>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</si>
  <si>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</si>
  <si>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</si>
  <si>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</si>
  <si>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</si>
  <si>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</si>
  <si>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</si>
  <si>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</si>
  <si>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</si>
  <si>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</si>
  <si>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</si>
  <si>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</si>
  <si>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</si>
  <si>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</si>
  <si>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</si>
  <si>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</si>
  <si>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</si>
  <si>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</si>
  <si>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</si>
  <si>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</si>
  <si>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</si>
  <si>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</si>
  <si>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</si>
  <si>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</si>
  <si>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</si>
  <si>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</si>
  <si>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</si>
  <si>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</si>
  <si>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</si>
  <si>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</si>
  <si>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</si>
  <si>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</si>
  <si>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</si>
  <si>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</si>
  <si>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</si>
  <si>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</si>
  <si>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</si>
  <si>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</si>
  <si>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</si>
  <si>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</si>
  <si>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</si>
  <si>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</si>
  <si>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</si>
  <si>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</si>
  <si>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</si>
  <si>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</si>
  <si>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</si>
  <si>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</si>
  <si>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</si>
  <si>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</si>
  <si>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</si>
  <si>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</si>
  <si>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</si>
  <si>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</si>
  <si>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</si>
  <si>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</si>
  <si>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</si>
  <si>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</si>
  <si>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</si>
  <si>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</si>
  <si>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</si>
  <si>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</si>
  <si>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</si>
  <si>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</si>
  <si>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</si>
  <si>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</si>
  <si>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</si>
  <si>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</si>
  <si>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</si>
  <si>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</si>
  <si>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</si>
  <si>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</si>
  <si>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</si>
  <si>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</si>
  <si>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</si>
  <si>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</si>
  <si>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</si>
  <si>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</si>
  <si>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</si>
  <si>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</si>
  <si>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</si>
  <si>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</si>
  <si>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</si>
  <si>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</si>
  <si>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</si>
  <si>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</si>
  <si>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</si>
  <si>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</si>
  <si>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</si>
  <si>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</si>
  <si>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</si>
  <si>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</si>
  <si>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</si>
  <si>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</si>
  <si>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</si>
  <si>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</si>
  <si>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</si>
  <si>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</si>
  <si>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</si>
  <si>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</si>
  <si>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</si>
  <si>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</si>
  <si>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</si>
  <si>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</si>
  <si>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</si>
  <si>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</si>
  <si>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</si>
  <si>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</si>
  <si>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</si>
  <si>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</si>
  <si>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</si>
  <si>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</si>
  <si>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</si>
  <si>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</si>
  <si>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</si>
  <si>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</si>
  <si>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</si>
  <si>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</si>
  <si>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</si>
  <si>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</si>
  <si>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</si>
  <si>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</si>
  <si>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</si>
  <si>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</si>
  <si>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</si>
  <si>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</si>
  <si>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</si>
  <si>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</si>
  <si>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</si>
  <si>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</si>
  <si>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</si>
  <si>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</si>
  <si>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</si>
  <si>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</si>
  <si>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</si>
  <si>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</si>
  <si>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</si>
  <si>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</si>
  <si>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</si>
  <si>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</si>
  <si>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</si>
  <si>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</si>
  <si>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</si>
  <si>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</si>
  <si>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</si>
  <si>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</si>
  <si>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</si>
  <si>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</si>
  <si>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</si>
  <si>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</si>
  <si>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</si>
  <si>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</si>
  <si>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</si>
  <si>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</si>
  <si>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</si>
  <si>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</si>
  <si>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</si>
  <si>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</si>
  <si>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</si>
  <si>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</si>
  <si>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</si>
  <si>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</si>
  <si>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</si>
  <si>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</si>
  <si>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</si>
  <si>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</si>
  <si>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</si>
  <si>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</si>
  <si>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</si>
  <si>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</si>
  <si>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</si>
  <si>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</si>
  <si>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</si>
  <si>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</si>
  <si>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</si>
  <si>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</si>
  <si>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</si>
  <si>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</si>
  <si>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</si>
  <si>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</si>
  <si>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</si>
  <si>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</si>
  <si>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</si>
  <si>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</si>
  <si>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</si>
  <si>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</si>
  <si>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</si>
  <si>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</si>
  <si>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</si>
  <si>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</si>
  <si>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</si>
  <si>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</si>
  <si>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</si>
  <si>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</si>
  <si>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</si>
  <si>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</si>
  <si>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</si>
  <si>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</si>
  <si>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</si>
  <si>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</si>
  <si>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</si>
  <si>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</si>
  <si>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</si>
  <si>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</si>
  <si>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</si>
  <si>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</si>
  <si>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</si>
  <si>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</si>
  <si>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</si>
  <si>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</si>
  <si>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</si>
  <si>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</si>
  <si>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</si>
  <si>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</si>
  <si>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</si>
  <si>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</si>
  <si>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</si>
  <si>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</si>
  <si>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</si>
  <si>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</si>
  <si>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</si>
  <si>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</si>
  <si>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</si>
  <si>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</si>
  <si>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</si>
  <si>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</si>
  <si>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</si>
  <si>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</si>
  <si>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</si>
  <si>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</si>
  <si>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</si>
  <si>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</si>
  <si>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</si>
  <si>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</si>
  <si>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</si>
  <si>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</si>
  <si>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</si>
  <si>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</si>
  <si>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</si>
  <si>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</si>
  <si>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</si>
  <si>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</si>
  <si>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</si>
  <si>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</si>
  <si>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</si>
  <si>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</si>
  <si>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</si>
  <si>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</si>
  <si>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</si>
  <si>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</si>
  <si>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</si>
  <si>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</si>
  <si>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</si>
  <si>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</si>
  <si>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</si>
  <si>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</si>
  <si>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</si>
  <si>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</si>
  <si>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</si>
  <si>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</si>
  <si>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</si>
  <si>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</si>
  <si>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</si>
  <si>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</si>
  <si>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</si>
  <si>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</si>
  <si>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</si>
  <si>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</si>
  <si>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</si>
  <si>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</si>
  <si>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</si>
  <si>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</si>
  <si>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</si>
  <si>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</si>
  <si>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</si>
  <si>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</si>
  <si>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</si>
  <si>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</si>
  <si>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</si>
  <si>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</si>
  <si>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</si>
  <si>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</si>
  <si>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</si>
  <si>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</si>
  <si>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</si>
  <si>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</si>
  <si>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</si>
  <si>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</si>
  <si>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</si>
  <si>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</si>
  <si>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</si>
  <si>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</si>
  <si>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</si>
  <si>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</si>
  <si>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</si>
  <si>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</si>
  <si>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</si>
  <si>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</si>
  <si>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</si>
  <si>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</si>
  <si>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</si>
  <si>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</si>
  <si>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</si>
  <si>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</si>
  <si>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</si>
  <si>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</si>
  <si>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</si>
  <si>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</si>
  <si>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</si>
  <si>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</si>
  <si>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</si>
  <si>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</si>
  <si>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</si>
  <si>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</si>
  <si>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</si>
  <si>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</si>
  <si>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</si>
  <si>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</si>
  <si>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</si>
  <si>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</si>
  <si>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</si>
  <si>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</si>
  <si>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</si>
  <si>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</si>
  <si>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</si>
  <si>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</si>
  <si>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</si>
  <si>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</si>
  <si>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</si>
  <si>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</si>
  <si>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</si>
  <si>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</si>
  <si>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</si>
  <si>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</si>
  <si>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</si>
  <si>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</si>
  <si>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</si>
  <si>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</si>
  <si>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</si>
  <si>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</si>
  <si>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</si>
  <si>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</si>
  <si>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</si>
  <si>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</si>
  <si>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</si>
  <si>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</si>
  <si>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</si>
  <si>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</si>
  <si>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</si>
  <si>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</si>
  <si>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</si>
  <si>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</si>
  <si>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</si>
  <si>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</si>
  <si>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</si>
  <si>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</si>
  <si>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</si>
  <si>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</si>
  <si>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</si>
  <si>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</si>
  <si>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</si>
  <si>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</si>
  <si>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</si>
  <si>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</si>
  <si>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</si>
  <si>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</si>
  <si>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</si>
  <si>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</si>
  <si>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</si>
  <si>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</si>
  <si>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</si>
  <si>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</si>
  <si>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</si>
  <si>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</si>
  <si>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</si>
  <si>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</si>
  <si>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</si>
  <si>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</si>
  <si>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</si>
  <si>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</si>
  <si>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</si>
  <si>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</si>
  <si>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</si>
  <si>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</si>
  <si>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</si>
  <si>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</si>
  <si>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</si>
  <si>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</si>
  <si>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</si>
  <si>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</si>
  <si>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</si>
  <si>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</si>
  <si>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</si>
  <si>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</si>
  <si>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</si>
  <si>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</si>
  <si>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</si>
  <si>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</si>
  <si>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</si>
  <si>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</si>
  <si>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</si>
  <si>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</si>
  <si>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</si>
  <si>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</si>
  <si>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</si>
  <si>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</si>
  <si>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</si>
  <si>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</si>
  <si>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</si>
  <si>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</si>
  <si>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</si>
  <si>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</si>
  <si>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</si>
  <si>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</si>
  <si>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</si>
  <si>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</si>
  <si>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</si>
  <si>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</si>
  <si>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</si>
  <si>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</si>
  <si>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</si>
  <si>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</si>
  <si>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</si>
  <si>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</si>
  <si>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</si>
  <si>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</si>
  <si>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</si>
  <si>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</si>
  <si>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</si>
  <si>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</si>
  <si>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</si>
  <si>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</si>
  <si>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</si>
  <si>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</si>
  <si>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</si>
  <si>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</si>
  <si>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</si>
  <si>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</si>
  <si>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</si>
  <si>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</si>
  <si>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</si>
  <si>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</si>
  <si>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</si>
  <si>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</si>
  <si>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</si>
  <si>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</si>
  <si>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</si>
  <si>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</si>
  <si>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</si>
  <si>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</si>
  <si>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</si>
  <si>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</si>
  <si>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</si>
  <si>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</si>
  <si>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</si>
  <si>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</si>
  <si>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</si>
  <si>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</si>
  <si>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</si>
  <si>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</si>
  <si>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</si>
  <si>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</si>
  <si>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</si>
  <si>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</si>
  <si>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</si>
  <si>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</si>
  <si>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</si>
  <si>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</si>
  <si>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</si>
  <si>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</si>
  <si>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</si>
  <si>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</si>
  <si>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</si>
  <si>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</si>
  <si>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</si>
  <si>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</si>
  <si>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</si>
  <si>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</si>
  <si>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</si>
  <si>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</si>
  <si>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</si>
  <si>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</si>
  <si>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</si>
  <si>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</si>
  <si>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</si>
  <si>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</si>
  <si>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</si>
  <si>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</si>
  <si>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</si>
  <si>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</si>
  <si>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</si>
  <si>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</si>
  <si>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</si>
  <si>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</si>
  <si>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</si>
  <si>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</si>
  <si>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</si>
  <si>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</si>
  <si>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</si>
  <si>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</si>
  <si>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</si>
  <si>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</si>
  <si>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</si>
  <si>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</si>
  <si>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</si>
  <si>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</si>
  <si>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</si>
  <si>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</si>
  <si>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</si>
  <si>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</si>
  <si>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</si>
  <si>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</si>
  <si>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</si>
  <si>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</si>
  <si>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</si>
  <si>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</si>
  <si>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</si>
  <si>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</si>
  <si>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</si>
  <si>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</si>
  <si>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</si>
  <si>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</si>
  <si>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</si>
  <si>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</si>
  <si>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</si>
  <si>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</si>
  <si>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</si>
  <si>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</si>
  <si>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</si>
  <si>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</si>
  <si>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</si>
  <si>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</si>
  <si>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</si>
  <si>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</si>
  <si>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</si>
  <si>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</si>
  <si>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</si>
  <si>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</si>
  <si>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</si>
  <si>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</si>
  <si>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</si>
  <si>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</si>
  <si>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</si>
  <si>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</si>
  <si>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</si>
  <si>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</si>
  <si>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</si>
  <si>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</si>
  <si>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</si>
  <si>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</si>
  <si>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</si>
  <si>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</si>
  <si>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</si>
  <si>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</si>
  <si>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</si>
  <si>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</si>
  <si>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</si>
  <si>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</si>
  <si>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</si>
  <si>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</si>
  <si>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</si>
  <si>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</si>
  <si>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</si>
  <si>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</si>
  <si>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</si>
  <si>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</si>
  <si>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</si>
  <si>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</si>
  <si>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</si>
  <si>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</si>
  <si>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</si>
  <si>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</si>
  <si>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</si>
  <si>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</si>
  <si>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</si>
  <si>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</si>
  <si>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</si>
  <si>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</si>
  <si>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</si>
  <si>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</si>
  <si>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</si>
  <si>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</si>
  <si>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</si>
  <si>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</si>
  <si>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</si>
  <si>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</si>
  <si>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</si>
  <si>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</si>
  <si>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</si>
  <si>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</si>
  <si>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</si>
  <si>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</si>
  <si>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</si>
  <si>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</si>
  <si>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</si>
  <si>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</si>
  <si>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</si>
  <si>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</si>
  <si>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</si>
  <si>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</si>
  <si>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</si>
  <si>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</si>
  <si>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</si>
  <si>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</si>
  <si>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</si>
  <si>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</si>
  <si>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</si>
  <si>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</si>
  <si>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</si>
  <si>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</si>
  <si>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</si>
  <si>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</si>
  <si>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</si>
  <si>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</si>
  <si>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</si>
  <si>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</si>
  <si>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</si>
  <si>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</si>
  <si>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</si>
  <si>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</si>
  <si>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</si>
  <si>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</si>
  <si>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</si>
  <si>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</si>
  <si>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</si>
  <si>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</si>
  <si>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</si>
  <si>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</si>
  <si>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</si>
  <si>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</si>
  <si>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</si>
  <si>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</si>
  <si>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</si>
  <si>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</si>
  <si>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</si>
  <si>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</si>
  <si>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</si>
  <si>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</si>
  <si>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</si>
  <si>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</si>
  <si>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</si>
  <si>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</si>
  <si>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</si>
  <si>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</si>
  <si>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</si>
  <si>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</si>
  <si>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</si>
  <si>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</si>
  <si>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</si>
  <si>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</si>
  <si>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</si>
  <si>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</si>
  <si>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</si>
  <si>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</si>
  <si>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</si>
  <si>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</si>
  <si>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</si>
  <si>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</si>
  <si>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</si>
  <si>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</si>
  <si>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</si>
  <si>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</si>
  <si>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</si>
  <si>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</si>
  <si>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</si>
  <si>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</si>
  <si>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</si>
  <si>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</si>
  <si>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</si>
  <si>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</si>
  <si>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</si>
  <si>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</si>
  <si>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</si>
  <si>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</si>
  <si>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</si>
  <si>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</si>
  <si>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</si>
  <si>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</si>
  <si>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</si>
  <si>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</si>
  <si>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</si>
  <si>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</si>
  <si>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</si>
  <si>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</si>
  <si>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</si>
  <si>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</si>
  <si>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</si>
  <si>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</si>
  <si>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</si>
  <si>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</si>
  <si>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</si>
  <si>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</si>
  <si>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</si>
  <si>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</si>
  <si>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</si>
  <si>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</si>
  <si>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</si>
  <si>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</si>
  <si>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</si>
  <si>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</si>
  <si>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</si>
  <si>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</si>
  <si>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</si>
  <si>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</si>
  <si>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</si>
  <si>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</si>
  <si>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</si>
  <si>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</si>
  <si>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</si>
  <si>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</si>
  <si>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</si>
  <si>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</si>
  <si>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</si>
  <si>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</si>
  <si>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</si>
  <si>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</si>
  <si>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</si>
  <si>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</si>
  <si>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</si>
  <si>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</si>
  <si>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</si>
  <si>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</si>
  <si>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</si>
  <si>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</si>
  <si>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</si>
  <si>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</si>
  <si>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</si>
  <si>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</si>
  <si>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</si>
  <si>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</si>
  <si>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</si>
  <si>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</si>
  <si>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</si>
  <si>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</si>
  <si>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</si>
  <si>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</si>
  <si>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</si>
  <si>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</si>
  <si>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</si>
  <si>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</si>
  <si>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</si>
  <si>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</si>
  <si>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</si>
  <si>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</si>
  <si>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</si>
  <si>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</si>
  <si>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</si>
  <si>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</si>
  <si>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</si>
  <si>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</si>
  <si>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</si>
  <si>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</si>
  <si>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</si>
  <si>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</si>
  <si>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</si>
  <si>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</si>
  <si>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</si>
  <si>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</si>
  <si>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</si>
  <si>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</si>
  <si>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</si>
  <si>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</si>
  <si>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</si>
  <si>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</si>
  <si>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</si>
  <si>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</si>
  <si>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</si>
  <si>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</si>
  <si>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</si>
  <si>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</si>
  <si>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</si>
  <si>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</si>
  <si>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</si>
  <si>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</si>
  <si>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</si>
  <si>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</si>
  <si>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</si>
  <si>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</si>
  <si>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</si>
  <si>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</si>
  <si>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</si>
  <si>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</si>
  <si>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</si>
  <si>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</si>
  <si>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</si>
  <si>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</si>
  <si>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</si>
  <si>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</si>
  <si>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</si>
  <si>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</si>
  <si>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</si>
  <si>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</si>
  <si>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</si>
  <si>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</si>
  <si>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</si>
  <si>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</si>
  <si>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</si>
  <si>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</si>
  <si>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</si>
  <si>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</si>
  <si>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</si>
  <si>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</si>
  <si>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</si>
  <si>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</si>
  <si>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</si>
  <si>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</si>
  <si>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</si>
  <si>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</si>
  <si>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</si>
  <si>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</si>
  <si>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</si>
  <si>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</si>
  <si>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</si>
  <si>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</si>
  <si>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</si>
  <si>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</si>
  <si>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</si>
  <si>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</si>
  <si>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</si>
  <si>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</si>
  <si>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</si>
  <si>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</si>
  <si>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</si>
  <si>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</si>
  <si>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</si>
  <si>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</si>
  <si>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</si>
  <si>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</si>
  <si>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</si>
  <si>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</si>
  <si>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</si>
  <si>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</si>
  <si>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</si>
  <si>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</si>
  <si>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</si>
  <si>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</si>
  <si>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</si>
  <si>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</si>
  <si>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</si>
  <si>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</si>
  <si>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</si>
  <si>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</si>
  <si>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</si>
  <si>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</si>
  <si>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</si>
  <si>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</si>
  <si>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</si>
  <si>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</si>
  <si>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</si>
  <si>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</si>
  <si>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</si>
  <si>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</si>
  <si>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</si>
  <si>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</si>
  <si>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</si>
  <si>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</si>
  <si>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</si>
  <si>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</si>
  <si>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</si>
  <si>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</si>
  <si>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</si>
  <si>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</si>
  <si>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</si>
  <si>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</si>
  <si>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</si>
  <si>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</si>
  <si>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</si>
  <si>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</si>
  <si>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</si>
  <si>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</si>
  <si>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</si>
  <si>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</si>
  <si>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</si>
  <si>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</si>
  <si>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</si>
  <si>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</si>
  <si>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</si>
  <si>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</si>
  <si>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</si>
  <si>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</si>
  <si>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</si>
  <si>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</si>
  <si>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</si>
  <si>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</si>
  <si>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</si>
  <si>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</si>
  <si>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</si>
  <si>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</si>
  <si>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</si>
  <si>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</si>
  <si>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</si>
  <si>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</si>
  <si>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</si>
  <si>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</si>
  <si>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</si>
  <si>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</si>
  <si>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</si>
  <si>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</si>
  <si>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</si>
  <si>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</si>
  <si>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</si>
  <si>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</si>
  <si>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</si>
  <si>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</si>
  <si>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</si>
  <si>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</si>
  <si>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</si>
  <si>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</si>
  <si>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</si>
  <si>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</si>
  <si>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</si>
  <si>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</si>
  <si>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</si>
  <si>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</si>
  <si>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</si>
  <si>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</si>
  <si>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</si>
  <si>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</si>
  <si>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</si>
  <si>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</si>
  <si>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</si>
  <si>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</si>
  <si>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</si>
  <si>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</si>
  <si>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</si>
  <si>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</si>
  <si>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</si>
  <si>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</si>
  <si>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</si>
  <si>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</si>
  <si>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</si>
  <si>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</si>
  <si>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</si>
  <si>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</si>
  <si>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</si>
  <si>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</si>
  <si>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</si>
  <si>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</si>
  <si>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</si>
  <si>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</si>
  <si>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</si>
  <si>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</si>
  <si>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</si>
  <si>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</si>
  <si>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</si>
  <si>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</si>
  <si>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</si>
  <si>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</si>
  <si>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</si>
  <si>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</si>
  <si>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</si>
  <si>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</si>
  <si>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</si>
  <si>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</si>
  <si>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</si>
  <si>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</si>
  <si>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</si>
  <si>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</si>
  <si>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</si>
  <si>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</si>
  <si>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</si>
  <si>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</si>
  <si>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</si>
  <si>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</si>
  <si>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</si>
  <si>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</si>
  <si>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</si>
  <si>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</si>
  <si>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</si>
  <si>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</si>
  <si>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</si>
  <si>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</si>
  <si>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</si>
  <si>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</si>
  <si>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</si>
  <si>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</si>
  <si>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</si>
  <si>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</si>
  <si>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</si>
  <si>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</si>
  <si>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</si>
  <si>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</si>
  <si>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</si>
  <si>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</si>
  <si>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</si>
  <si>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</si>
  <si>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</si>
  <si>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</si>
  <si>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</si>
  <si>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</si>
  <si>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</si>
  <si>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</si>
  <si>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</si>
  <si>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</si>
  <si>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</si>
  <si>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</si>
  <si>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</si>
  <si>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</si>
  <si>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</si>
  <si>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</si>
  <si>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</si>
  <si>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</si>
  <si>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</si>
  <si>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</si>
  <si>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</si>
  <si>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</si>
  <si>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</si>
  <si>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</si>
  <si>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</si>
  <si>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</si>
  <si>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</si>
  <si>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</si>
  <si>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</si>
  <si>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</si>
  <si>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</si>
  <si>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</si>
  <si>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</si>
  <si>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</si>
  <si>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</si>
  <si>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</si>
  <si>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</si>
  <si>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</si>
  <si>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</si>
  <si>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</si>
  <si>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</si>
  <si>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</si>
  <si>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</si>
  <si>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</si>
  <si>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</si>
  <si>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</si>
  <si>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</si>
  <si>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</si>
  <si>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</si>
  <si>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</si>
  <si>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</si>
  <si>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</si>
  <si>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</si>
  <si>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</si>
  <si>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</si>
  <si>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</si>
  <si>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</si>
  <si>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</si>
  <si>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</si>
  <si>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</si>
  <si>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</si>
  <si>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</si>
  <si>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</si>
  <si>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</si>
  <si>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</si>
  <si>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</si>
  <si>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</si>
  <si>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</si>
  <si>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</si>
  <si>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</si>
  <si>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</si>
  <si>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</si>
  <si>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</si>
  <si>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</si>
  <si>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</si>
  <si>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</si>
  <si>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</si>
  <si>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</si>
  <si>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</si>
  <si>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</si>
  <si>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</si>
  <si>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</si>
  <si>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</si>
  <si>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</si>
  <si>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</si>
  <si>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</si>
  <si>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</si>
  <si>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</si>
  <si>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</si>
  <si>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</si>
  <si>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</si>
  <si>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</si>
  <si>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</si>
  <si>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</si>
  <si>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</si>
  <si>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</si>
  <si>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</si>
  <si>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</si>
  <si>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</si>
  <si>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</si>
  <si>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</si>
  <si>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</si>
  <si>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</si>
  <si>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</si>
  <si>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</si>
  <si>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</si>
  <si>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</si>
  <si>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</si>
  <si>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</si>
  <si>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</si>
  <si>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</si>
  <si>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</si>
  <si>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</si>
  <si>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</si>
  <si>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</si>
  <si>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</si>
  <si>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</si>
  <si>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</si>
  <si>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</si>
  <si>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</si>
  <si>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</si>
  <si>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</si>
  <si>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</si>
  <si>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</si>
  <si>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</si>
  <si>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</si>
  <si>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</si>
  <si>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</si>
  <si>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</si>
  <si>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</si>
  <si>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</si>
  <si>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</si>
  <si>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</si>
  <si>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</si>
  <si>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</si>
  <si>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</si>
  <si>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</si>
  <si>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</si>
  <si>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</si>
  <si>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</si>
  <si>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</si>
  <si>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</si>
  <si>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</si>
  <si>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</si>
  <si>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</si>
  <si>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</si>
  <si>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</si>
  <si>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</si>
  <si>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</si>
  <si>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</si>
  <si>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</si>
  <si>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</si>
  <si>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</si>
  <si>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</si>
  <si>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</si>
  <si>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</si>
  <si>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</si>
  <si>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</si>
  <si>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</si>
  <si>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</si>
  <si>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</si>
  <si>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</si>
  <si>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</si>
  <si>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</si>
  <si>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</si>
  <si>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</si>
  <si>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</si>
  <si>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</si>
  <si>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</si>
  <si>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</si>
  <si>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</si>
  <si>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</si>
  <si>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</si>
  <si>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</si>
  <si>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</si>
  <si>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</si>
  <si>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</si>
  <si>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</si>
  <si>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</si>
  <si>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</si>
  <si>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</si>
  <si>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</si>
  <si>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</si>
  <si>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</si>
  <si>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</si>
  <si>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</si>
  <si>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</si>
  <si>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</si>
  <si>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</si>
  <si>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</si>
  <si>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</si>
  <si>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</si>
  <si>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</si>
  <si>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</si>
  <si>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</si>
  <si>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</si>
  <si>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</si>
  <si>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</si>
  <si>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</si>
  <si>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</si>
  <si>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</si>
  <si>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</si>
  <si>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</si>
  <si>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</si>
  <si>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</si>
  <si>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</si>
  <si>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</si>
  <si>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</si>
  <si>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</si>
  <si>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</si>
  <si>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</si>
  <si>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</si>
  <si>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</si>
  <si>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</si>
  <si>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</si>
  <si>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</si>
  <si>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</si>
  <si>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</si>
  <si>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</si>
  <si>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</si>
  <si>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</si>
  <si>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</si>
  <si>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</si>
  <si>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</si>
  <si>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</si>
  <si>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</si>
  <si>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</si>
  <si>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</si>
  <si>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</si>
  <si>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</si>
  <si>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</si>
  <si>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</si>
  <si>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</si>
  <si>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</si>
  <si>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</si>
  <si>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</si>
  <si>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</si>
  <si>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</si>
  <si>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</si>
  <si>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</si>
  <si>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</si>
  <si>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</si>
  <si>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</si>
  <si>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</si>
  <si>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</si>
  <si>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</si>
  <si>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</si>
  <si>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</si>
  <si>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</si>
  <si>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</si>
  <si>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</si>
  <si>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</si>
  <si>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</si>
  <si>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</si>
  <si>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</si>
  <si>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</si>
  <si>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</si>
  <si>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</si>
  <si>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</si>
  <si>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</si>
  <si>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</si>
  <si>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</si>
  <si>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</si>
  <si>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</si>
  <si>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</si>
  <si>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</si>
  <si>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</si>
  <si>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</si>
  <si>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</si>
  <si>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</si>
  <si>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</si>
  <si>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</si>
  <si>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</si>
  <si>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</si>
  <si>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</si>
  <si>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</si>
  <si>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</si>
  <si>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</si>
  <si>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</si>
  <si>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</si>
  <si>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</si>
  <si>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</si>
  <si>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</si>
  <si>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</si>
  <si>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</si>
  <si>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</si>
  <si>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</si>
  <si>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</si>
  <si>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</si>
  <si>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</si>
  <si>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</si>
  <si>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</si>
  <si>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</si>
  <si>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</si>
  <si>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</si>
  <si>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</si>
  <si>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</si>
  <si>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</si>
  <si>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</si>
  <si>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</si>
  <si>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</si>
  <si>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</si>
  <si>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</si>
  <si>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</si>
  <si>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</si>
  <si>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</si>
  <si>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</si>
  <si>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</si>
  <si>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</si>
  <si>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</si>
  <si>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</si>
  <si>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</si>
  <si>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</si>
  <si>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</si>
  <si>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</si>
  <si>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</si>
  <si>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</si>
  <si>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</si>
  <si>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</si>
  <si>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</si>
  <si>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</si>
  <si>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</si>
  <si>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</si>
  <si>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</si>
  <si>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</si>
  <si>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</si>
  <si>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</si>
  <si>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</si>
  <si>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</si>
  <si>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</si>
  <si>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</si>
  <si>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</si>
  <si>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</si>
  <si>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</si>
  <si>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</si>
  <si>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</si>
  <si>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</si>
  <si>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</si>
  <si>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</si>
  <si>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</si>
  <si>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</si>
  <si>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</si>
  <si>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</si>
  <si>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</si>
  <si>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</si>
  <si>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</si>
  <si>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</si>
  <si>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</si>
  <si>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</si>
  <si>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</si>
  <si>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</si>
  <si>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</si>
  <si>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</si>
  <si>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</si>
  <si>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</si>
  <si>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</si>
  <si>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</si>
  <si>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</si>
  <si>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</si>
  <si>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</si>
  <si>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</si>
  <si>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</si>
  <si>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</si>
  <si>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</si>
  <si>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</si>
  <si>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</si>
  <si>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</si>
  <si>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</si>
  <si>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</si>
  <si>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</si>
  <si>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</si>
  <si>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</si>
  <si>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</si>
  <si>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</si>
  <si>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</si>
  <si>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</si>
  <si>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</si>
  <si>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</si>
  <si>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</si>
  <si>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</si>
  <si>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</si>
  <si>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</si>
  <si>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</si>
  <si>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</si>
  <si>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</si>
  <si>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</si>
  <si>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</si>
  <si>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</si>
  <si>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</si>
  <si>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</si>
  <si>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</si>
  <si>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</si>
  <si>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</si>
  <si>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</si>
  <si>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</si>
  <si>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</si>
  <si>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</si>
  <si>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</si>
  <si>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</si>
  <si>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</si>
  <si>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</si>
  <si>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</si>
  <si>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</si>
  <si>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</si>
  <si>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</si>
  <si>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</si>
  <si>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</si>
  <si>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</si>
  <si>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</si>
  <si>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</si>
  <si>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</si>
  <si>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</si>
  <si>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</si>
  <si>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</si>
  <si>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</si>
  <si>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</si>
  <si>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</si>
  <si>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</si>
  <si>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</si>
  <si>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</si>
  <si>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</si>
  <si>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</si>
  <si>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</si>
  <si>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</si>
  <si>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</si>
  <si>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</si>
  <si>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</si>
  <si>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</si>
  <si>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</si>
  <si>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</si>
  <si>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</si>
  <si>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</si>
  <si>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</si>
  <si>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</si>
  <si>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</si>
  <si>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</si>
  <si>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</si>
  <si>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</si>
  <si>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</si>
  <si>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</si>
  <si>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</si>
  <si>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</si>
  <si>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</si>
  <si>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</si>
  <si>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</si>
  <si>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</si>
  <si>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</si>
  <si>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</si>
  <si>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</si>
  <si>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</si>
  <si>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</si>
  <si>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</si>
  <si>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</si>
  <si>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</si>
  <si>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</si>
  <si>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</si>
  <si>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</si>
  <si>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</si>
  <si>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</si>
  <si>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</si>
  <si>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</si>
  <si>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</si>
  <si>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</si>
  <si>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</si>
  <si>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</si>
  <si>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</si>
  <si>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</si>
  <si>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</si>
  <si>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</si>
  <si>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</si>
  <si>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</si>
  <si>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</si>
  <si>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</si>
  <si>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</si>
  <si>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</si>
  <si>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</si>
  <si>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</si>
  <si>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</si>
  <si>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</si>
  <si>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</si>
  <si>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</si>
  <si>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</si>
  <si>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</si>
  <si>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</si>
  <si>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</si>
  <si>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</si>
  <si>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</si>
  <si>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</si>
  <si>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</si>
  <si>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</si>
  <si>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</si>
  <si>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</si>
  <si>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</si>
  <si>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</si>
  <si>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</si>
  <si>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</si>
  <si>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</si>
  <si>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</si>
  <si>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</si>
  <si>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</si>
  <si>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</si>
  <si>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</si>
  <si>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</si>
  <si>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</si>
  <si>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</si>
  <si>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</si>
  <si>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</si>
  <si>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</si>
  <si>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</si>
  <si>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</si>
  <si>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</si>
  <si>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</si>
  <si>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</si>
  <si>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</si>
  <si>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</si>
  <si>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</si>
  <si>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</si>
  <si>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</si>
  <si>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</si>
  <si>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</si>
  <si>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</si>
  <si>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</si>
  <si>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</si>
  <si>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</si>
  <si>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</si>
  <si>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</si>
  <si>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</si>
  <si>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</si>
  <si>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</si>
  <si>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</si>
  <si>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</si>
  <si>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</si>
  <si>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</si>
  <si>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</si>
  <si>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</si>
  <si>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</si>
  <si>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</si>
  <si>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</si>
  <si>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</si>
  <si>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</si>
  <si>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</si>
  <si>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</si>
  <si>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</si>
  <si>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</si>
  <si>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</si>
  <si>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</si>
  <si>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</si>
  <si>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</si>
  <si>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</si>
  <si>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</si>
  <si>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</si>
  <si>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</si>
  <si>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</si>
  <si>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</si>
  <si>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</si>
  <si>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</si>
  <si>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</si>
  <si>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</si>
  <si>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</si>
  <si>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</si>
  <si>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</si>
  <si>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</si>
  <si>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</si>
  <si>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</si>
  <si>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</si>
  <si>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</si>
  <si>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</si>
  <si>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</si>
  <si>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</si>
  <si>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</si>
  <si>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</si>
  <si>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</si>
  <si>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</si>
  <si>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</si>
  <si>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</si>
  <si>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</si>
  <si>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</si>
  <si>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</si>
  <si>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</si>
  <si>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</si>
  <si>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</si>
  <si>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</si>
  <si>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</si>
  <si>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</si>
  <si>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</si>
  <si>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</si>
  <si>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</si>
  <si>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</si>
  <si>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</si>
  <si>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</si>
  <si>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</si>
  <si>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</si>
  <si>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</si>
  <si>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</si>
  <si>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</si>
  <si>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</si>
  <si>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</si>
  <si>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</si>
  <si>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</si>
  <si>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</si>
  <si>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</si>
  <si>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</si>
  <si>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</si>
  <si>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</si>
  <si>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</si>
  <si>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</si>
  <si>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</si>
  <si>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</si>
  <si>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</si>
  <si>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</si>
  <si>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</si>
  <si>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</si>
  <si>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</si>
  <si>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</si>
  <si>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</si>
  <si>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</si>
  <si>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</si>
  <si>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</si>
  <si>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</si>
  <si>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</si>
  <si>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</si>
  <si>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</si>
  <si>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</si>
  <si>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</si>
  <si>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</si>
  <si>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</si>
  <si>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</si>
  <si>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</si>
  <si>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</si>
  <si>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</si>
  <si>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</si>
  <si>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</si>
  <si>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</si>
  <si>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</si>
  <si>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</si>
  <si>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</si>
  <si>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</si>
  <si>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</si>
  <si>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</si>
  <si>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</si>
  <si>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</si>
  <si>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</si>
  <si>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</si>
  <si>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</si>
  <si>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</si>
  <si>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</si>
  <si>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</si>
  <si>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</si>
  <si>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</si>
  <si>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</si>
  <si>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</si>
  <si>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</si>
  <si>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</si>
  <si>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</si>
  <si>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</si>
  <si>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</si>
  <si>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</si>
  <si>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</si>
  <si>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</si>
  <si>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</si>
  <si>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</si>
  <si>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</si>
  <si>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</si>
  <si>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</si>
  <si>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</si>
  <si>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</si>
  <si>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</si>
  <si>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</si>
  <si>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</si>
  <si>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</si>
  <si>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</si>
  <si>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</si>
  <si>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</si>
  <si>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</si>
  <si>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</si>
  <si>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</si>
  <si>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</si>
  <si>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</si>
  <si>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</si>
  <si>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</si>
  <si>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</si>
  <si>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</si>
  <si>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</si>
  <si>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</si>
  <si>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</si>
  <si>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</si>
  <si>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</si>
  <si>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</si>
  <si>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</si>
  <si>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</si>
  <si>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</si>
  <si>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</si>
  <si>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</si>
  <si>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</si>
  <si>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</si>
  <si>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</si>
  <si>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</si>
  <si>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</si>
  <si>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</si>
  <si>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</si>
  <si>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</si>
  <si>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</si>
  <si>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</si>
  <si>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</si>
  <si>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</si>
  <si>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</si>
  <si>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</si>
  <si>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</si>
  <si>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</si>
  <si>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</si>
  <si>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</si>
  <si>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</si>
  <si>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</si>
  <si>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</si>
  <si>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</si>
  <si>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</si>
  <si>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</si>
  <si>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</si>
  <si>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</si>
  <si>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</si>
  <si>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</si>
  <si>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</si>
  <si>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</si>
  <si>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</si>
  <si>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</si>
  <si>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</si>
  <si>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</si>
  <si>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</si>
  <si>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</si>
  <si>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</si>
  <si>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</si>
  <si>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</si>
  <si>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</si>
  <si>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</si>
  <si>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</si>
  <si>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</si>
  <si>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</si>
  <si>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</si>
  <si>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</si>
  <si>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</si>
  <si>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</si>
  <si>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</si>
  <si>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</si>
  <si>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</si>
  <si>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</si>
  <si>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</si>
  <si>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</si>
  <si>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</si>
  <si>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</si>
  <si>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</si>
  <si>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</si>
  <si>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</si>
  <si>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</si>
  <si>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</si>
  <si>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</si>
  <si>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</si>
  <si>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</si>
  <si>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</si>
  <si>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</si>
  <si>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</si>
  <si>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</si>
  <si>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</si>
  <si>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</si>
  <si>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</si>
  <si>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</si>
  <si>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</si>
  <si>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</si>
  <si>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</si>
  <si>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</si>
  <si>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</si>
  <si>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</si>
  <si>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</si>
  <si>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</si>
  <si>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</si>
  <si>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</si>
  <si>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</si>
  <si>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</si>
  <si>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</si>
  <si>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</si>
  <si>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</si>
  <si>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</si>
  <si>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</si>
  <si>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</si>
  <si>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</si>
  <si>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</si>
  <si>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</si>
  <si>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</si>
  <si>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</si>
  <si>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</si>
  <si>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</si>
  <si>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</si>
  <si>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</si>
  <si>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</si>
  <si>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</si>
  <si>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</si>
  <si>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</si>
  <si>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</si>
  <si>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</si>
  <si>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</si>
  <si>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</si>
  <si>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</si>
  <si>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</si>
  <si>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</si>
  <si>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</si>
  <si>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</si>
  <si>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</si>
  <si>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</si>
  <si>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</si>
  <si>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</si>
  <si>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</si>
  <si>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</si>
  <si>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</si>
  <si>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</si>
  <si>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</si>
  <si>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</si>
  <si>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</si>
  <si>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</si>
  <si>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</si>
  <si>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</si>
  <si>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</si>
  <si>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</si>
  <si>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</si>
  <si>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</si>
  <si>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</si>
  <si>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</si>
  <si>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</si>
  <si>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</si>
  <si>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</si>
  <si>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</si>
  <si>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</si>
  <si>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</si>
  <si>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</si>
  <si>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</si>
  <si>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</si>
  <si>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</si>
  <si>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</si>
  <si>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</si>
  <si>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</si>
  <si>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</si>
  <si>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</si>
  <si>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</si>
  <si>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</si>
  <si>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</si>
  <si>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</si>
  <si>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</si>
  <si>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</si>
  <si>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</si>
  <si>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</si>
  <si>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</si>
  <si>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</si>
  <si>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</si>
  <si>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</si>
  <si>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</si>
  <si>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</si>
  <si>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</si>
  <si>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</si>
  <si>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</si>
  <si>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</si>
  <si>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</si>
  <si>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</si>
  <si>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</si>
  <si>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</si>
  <si>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</si>
  <si>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</si>
  <si>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</si>
  <si>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</si>
  <si>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</si>
  <si>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</si>
  <si>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</si>
  <si>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</si>
  <si>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</si>
  <si>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</si>
  <si>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</si>
  <si>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</si>
  <si>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</si>
  <si>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</si>
  <si>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</si>
  <si>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</si>
  <si>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</si>
  <si>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</si>
  <si>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</si>
  <si>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</si>
  <si>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</si>
  <si>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</si>
  <si>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</si>
  <si>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</si>
  <si>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</si>
  <si>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</si>
  <si>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</si>
  <si>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</si>
  <si>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</si>
  <si>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</si>
  <si>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</si>
  <si>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</si>
  <si>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</si>
  <si>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</si>
  <si>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</si>
  <si>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</si>
  <si>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</si>
  <si>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</si>
  <si>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</si>
  <si>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</si>
  <si>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</si>
  <si>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</si>
  <si>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</si>
  <si>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</si>
  <si>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</si>
  <si>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</si>
  <si>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</si>
  <si>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</si>
  <si>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</si>
  <si>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</si>
  <si>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</si>
  <si>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</si>
  <si>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</si>
  <si>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</si>
  <si>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</si>
  <si>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</si>
  <si>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</si>
  <si>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</si>
  <si>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</si>
  <si>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</si>
  <si>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</si>
  <si>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</si>
  <si>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</si>
  <si>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</si>
  <si>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</si>
  <si>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</si>
  <si>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</si>
  <si>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</si>
  <si>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</si>
  <si>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</si>
  <si>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</si>
  <si>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</si>
  <si>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</si>
  <si>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</si>
  <si>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</si>
  <si>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</si>
  <si>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</si>
  <si>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</si>
  <si>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</si>
  <si>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</si>
  <si>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</si>
  <si>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</si>
  <si>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</si>
  <si>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</si>
  <si>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</si>
  <si>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</si>
  <si>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</si>
  <si>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</si>
  <si>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</si>
  <si>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</si>
  <si>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</si>
  <si>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</si>
  <si>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</si>
  <si>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</si>
  <si>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</si>
  <si>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</si>
  <si>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</si>
  <si>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</si>
  <si>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</si>
  <si>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</si>
  <si>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</si>
  <si>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</si>
  <si>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</si>
  <si>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</si>
  <si>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</si>
  <si>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</si>
  <si>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</si>
  <si>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</si>
  <si>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</si>
  <si>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</si>
  <si>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</si>
  <si>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</si>
  <si>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</si>
  <si>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</si>
  <si>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</si>
  <si>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</si>
  <si>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</si>
  <si>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</si>
  <si>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</si>
  <si>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</si>
  <si>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</si>
  <si>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</si>
  <si>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</si>
  <si>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</si>
  <si>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</si>
  <si>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</si>
  <si>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</si>
  <si>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</si>
  <si>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</si>
  <si>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</si>
  <si>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</si>
  <si>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</si>
  <si>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</si>
  <si>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</si>
  <si>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</si>
  <si>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</si>
  <si>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</si>
  <si>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</si>
  <si>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</si>
  <si>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</si>
  <si>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</si>
  <si>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</si>
  <si>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</si>
  <si>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</si>
  <si>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</si>
  <si>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</si>
  <si>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</si>
  <si>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</si>
  <si>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</si>
  <si>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</si>
  <si>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</si>
  <si>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</si>
  <si>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</si>
  <si>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</si>
  <si>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</si>
  <si>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</si>
  <si>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</si>
  <si>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</si>
  <si>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</si>
  <si>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</si>
  <si>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</si>
  <si>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</si>
  <si>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</si>
  <si>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</si>
  <si>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</si>
  <si>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</si>
  <si>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</si>
  <si>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</si>
  <si>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</si>
  <si>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</si>
  <si>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</si>
  <si>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</si>
  <si>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</si>
  <si>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</si>
  <si>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</si>
  <si>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</si>
  <si>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</si>
  <si>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</si>
  <si>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</si>
  <si>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</si>
  <si>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</si>
  <si>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</si>
  <si>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</si>
  <si>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</si>
  <si>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</si>
  <si>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</si>
  <si>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</si>
  <si>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</si>
  <si>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</si>
  <si>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</si>
  <si>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</si>
  <si>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</si>
  <si>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</si>
  <si>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</si>
  <si>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</si>
  <si>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</si>
  <si>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</si>
  <si>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</si>
  <si>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</si>
  <si>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</si>
  <si>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</si>
  <si>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</si>
  <si>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</si>
  <si>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</si>
  <si>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</si>
  <si>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</si>
  <si>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</si>
  <si>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</si>
  <si>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</si>
  <si>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</si>
  <si>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</si>
  <si>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</si>
  <si>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</si>
  <si>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</si>
  <si>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</si>
  <si>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</si>
  <si>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</si>
  <si>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</si>
  <si>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</si>
  <si>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</si>
  <si>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</si>
  <si>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</si>
  <si>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</si>
  <si>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</si>
  <si>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</si>
  <si>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</si>
  <si>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</si>
  <si>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</si>
  <si>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</si>
  <si>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</si>
  <si>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</si>
  <si>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</si>
  <si>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</si>
  <si>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</si>
  <si>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</si>
  <si>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</si>
  <si>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</si>
  <si>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</si>
  <si>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</si>
  <si>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</si>
  <si>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</si>
  <si>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</si>
  <si>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</si>
  <si>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</si>
  <si>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</si>
  <si>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</si>
  <si>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</si>
  <si>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</si>
  <si>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</si>
  <si>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</si>
  <si>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</si>
  <si>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</si>
  <si>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</si>
  <si>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</si>
  <si>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</si>
  <si>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</si>
  <si>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</si>
  <si>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</si>
  <si>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</si>
  <si>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</si>
  <si>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</si>
  <si>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</si>
  <si>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</si>
  <si>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</si>
  <si>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</si>
  <si>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</si>
  <si>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</si>
  <si>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</si>
  <si>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</si>
  <si>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</si>
  <si>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</si>
  <si>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</si>
  <si>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</si>
  <si>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</si>
  <si>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</si>
  <si>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</si>
  <si>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</si>
  <si>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</si>
  <si>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</si>
  <si>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</si>
  <si>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</si>
  <si>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</si>
  <si>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</si>
  <si>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</si>
  <si>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</si>
  <si>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</si>
  <si>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</si>
  <si>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</si>
  <si>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</si>
  <si>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</si>
  <si>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</si>
  <si>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</si>
  <si>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</si>
  <si>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</si>
  <si>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</si>
  <si>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</si>
  <si>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</si>
  <si>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</si>
  <si>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</si>
  <si>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</si>
  <si>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</si>
  <si>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</si>
  <si>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</si>
  <si>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</si>
  <si>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</si>
  <si>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</si>
  <si>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</si>
  <si>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</si>
  <si>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</si>
  <si>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</si>
  <si>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</si>
  <si>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</si>
  <si>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</si>
  <si>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</si>
  <si>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</si>
  <si>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</si>
  <si>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</si>
  <si>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</si>
  <si>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</si>
  <si>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</si>
  <si>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</si>
  <si>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</si>
  <si>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</si>
  <si>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</si>
  <si>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</si>
  <si>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</si>
  <si>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</si>
  <si>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</si>
  <si>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</si>
  <si>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</si>
  <si>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</si>
  <si>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</si>
  <si>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</si>
  <si>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</si>
  <si>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</si>
  <si>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</si>
  <si>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</si>
  <si>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</si>
  <si>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</si>
  <si>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</si>
  <si>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</si>
  <si>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</si>
  <si>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</si>
  <si>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</si>
  <si>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</si>
  <si>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</si>
  <si>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</si>
  <si>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</si>
  <si>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</si>
  <si>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</si>
  <si>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</si>
  <si>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</si>
  <si>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</si>
  <si>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</si>
  <si>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</si>
  <si>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</si>
  <si>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</si>
  <si>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</si>
  <si>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</si>
  <si>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</si>
  <si>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</si>
  <si>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</si>
  <si>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</si>
  <si>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</si>
  <si>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</si>
  <si>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</si>
  <si>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</si>
  <si>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</si>
  <si>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</si>
  <si>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</si>
  <si>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</si>
  <si>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</si>
  <si>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</si>
  <si>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</si>
  <si>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</si>
  <si>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</si>
  <si>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</si>
  <si>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</si>
  <si>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</si>
  <si>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</si>
  <si>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</si>
  <si>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</si>
  <si>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</si>
  <si>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</si>
  <si>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</si>
  <si>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</si>
  <si>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</si>
  <si>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</si>
  <si>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</si>
  <si>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</si>
  <si>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</si>
  <si>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</si>
  <si>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</si>
  <si>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</si>
  <si>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</si>
  <si>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</si>
  <si>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</si>
  <si>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</si>
  <si>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</si>
  <si>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</si>
  <si>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</si>
  <si>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</si>
  <si>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</si>
  <si>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</si>
  <si>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</si>
  <si>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</si>
  <si>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</si>
  <si>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</si>
  <si>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</si>
  <si>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</si>
  <si>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</si>
  <si>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</si>
  <si>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</si>
  <si>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</si>
  <si>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</si>
  <si>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</si>
  <si>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</si>
  <si>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</si>
  <si>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</si>
  <si>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</si>
  <si>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</si>
  <si>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</si>
  <si>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</si>
  <si>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</si>
  <si>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</si>
  <si>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</si>
  <si>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</si>
  <si>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</si>
  <si>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</si>
  <si>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</si>
  <si>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</si>
  <si>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</si>
  <si>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</si>
  <si>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</si>
  <si>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</si>
  <si>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</si>
  <si>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</si>
  <si>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</si>
  <si>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</si>
  <si>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</si>
  <si>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</si>
  <si>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</si>
  <si>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</si>
  <si>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</si>
  <si>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</si>
  <si>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</si>
  <si>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</si>
  <si>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</si>
  <si>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</si>
  <si>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</si>
  <si>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</si>
  <si>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</si>
  <si>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</si>
  <si>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</si>
  <si>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</si>
  <si>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</si>
  <si>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</si>
  <si>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</si>
  <si>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</si>
  <si>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</si>
  <si>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</si>
  <si>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</si>
  <si>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</si>
  <si>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</si>
  <si>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</si>
  <si>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</si>
  <si>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</si>
  <si>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</si>
  <si>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</si>
  <si>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</si>
  <si>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</si>
  <si>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</si>
  <si>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</si>
  <si>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</si>
  <si>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</si>
  <si>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</si>
  <si>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</si>
  <si>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</si>
  <si>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</si>
  <si>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</si>
  <si>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</si>
  <si>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</si>
  <si>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</si>
  <si>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</si>
  <si>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</si>
  <si>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</si>
  <si>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</si>
  <si>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</si>
  <si>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</si>
  <si>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</si>
  <si>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</si>
  <si>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</si>
  <si>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</si>
  <si>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</si>
  <si>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</si>
  <si>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</si>
  <si>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</si>
  <si>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</si>
  <si>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</si>
  <si>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</si>
  <si>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</si>
  <si>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</si>
  <si>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</si>
  <si>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</si>
  <si>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</si>
  <si>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</si>
  <si>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</si>
  <si>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</si>
  <si>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</si>
  <si>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</si>
  <si>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</si>
  <si>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</si>
  <si>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</si>
  <si>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</si>
  <si>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</si>
  <si>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</si>
  <si>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</si>
  <si>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</si>
  <si>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</si>
  <si>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</si>
  <si>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</si>
  <si>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</si>
  <si>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</si>
  <si>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</si>
  <si>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</si>
  <si>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</si>
  <si>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</si>
  <si>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</si>
  <si>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</si>
  <si>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</si>
  <si>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</si>
  <si>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</si>
  <si>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</si>
  <si>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</si>
  <si>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</si>
  <si>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</si>
  <si>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</si>
  <si>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</si>
  <si>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</si>
  <si>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</si>
  <si>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</si>
  <si>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</si>
  <si>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</si>
  <si>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</si>
  <si>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</si>
  <si>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</si>
  <si>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</si>
  <si>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</si>
  <si>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</si>
  <si>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</si>
  <si>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</si>
  <si>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</si>
  <si>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</si>
  <si>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</si>
  <si>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</si>
  <si>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</si>
  <si>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</si>
  <si>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</si>
  <si>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</si>
  <si>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</si>
  <si>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</si>
  <si>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</si>
  <si>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</si>
  <si>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</si>
  <si>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</si>
  <si>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</si>
  <si>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</si>
  <si>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</si>
  <si>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</si>
  <si>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</si>
  <si>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</si>
  <si>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</si>
  <si>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</si>
  <si>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</si>
  <si>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</si>
  <si>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</si>
  <si>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</si>
  <si>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</si>
  <si>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</si>
  <si>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</si>
  <si>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</si>
  <si>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</si>
  <si>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</si>
  <si>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</si>
  <si>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</si>
  <si>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</si>
  <si>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</si>
  <si>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</si>
  <si>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</si>
  <si>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</si>
  <si>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</si>
  <si>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</si>
  <si>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</si>
  <si>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</si>
  <si>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</si>
  <si>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</si>
  <si>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</si>
  <si>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</si>
  <si>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</si>
  <si>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</si>
  <si>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</si>
  <si>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</si>
  <si>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</si>
  <si>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</si>
  <si>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</si>
  <si>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</si>
  <si>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</si>
  <si>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</si>
  <si>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</si>
  <si>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</si>
  <si>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</si>
  <si>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</si>
  <si>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</si>
  <si>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</si>
  <si>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</si>
  <si>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</si>
  <si>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</si>
  <si>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</si>
  <si>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</si>
  <si>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</si>
  <si>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</si>
  <si>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</si>
  <si>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</si>
  <si>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</si>
  <si>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</si>
  <si>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</si>
  <si>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</si>
  <si>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</si>
  <si>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</si>
  <si>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</si>
  <si>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</si>
  <si>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</si>
  <si>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</si>
  <si>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</si>
  <si>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</si>
  <si>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</si>
  <si>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</si>
  <si>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</si>
  <si>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</si>
  <si>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</si>
  <si>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</si>
  <si>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</si>
  <si>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</si>
  <si>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</si>
  <si>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</si>
  <si>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</si>
  <si>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</si>
  <si>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</si>
  <si>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</si>
  <si>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</si>
  <si>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</si>
  <si>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</si>
  <si>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</si>
  <si>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</si>
  <si>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</si>
  <si>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</si>
  <si>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</si>
  <si>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</si>
  <si>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</si>
  <si>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</si>
  <si>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</si>
  <si>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</si>
  <si>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</si>
  <si>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</si>
  <si>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</si>
  <si>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</si>
  <si>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</si>
  <si>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</si>
  <si>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</si>
  <si>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</si>
  <si>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</si>
  <si>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</si>
  <si>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</si>
  <si>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</si>
  <si>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</si>
  <si>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</si>
  <si>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</si>
  <si>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</si>
  <si>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</si>
  <si>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</si>
  <si>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</si>
  <si>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</si>
  <si>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</si>
  <si>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</si>
  <si>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</si>
  <si>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</si>
  <si>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</si>
  <si>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</si>
  <si>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</si>
  <si>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</si>
  <si>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</si>
  <si>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</si>
  <si>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</si>
  <si>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</si>
  <si>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</si>
  <si>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</si>
  <si>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</si>
  <si>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</si>
  <si>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</si>
  <si>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</si>
  <si>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</si>
  <si>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</si>
  <si>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</si>
  <si>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</si>
  <si>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</si>
  <si>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</si>
  <si>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</si>
  <si>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</si>
  <si>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</si>
  <si>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</si>
  <si>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</si>
  <si>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</si>
  <si>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</si>
  <si>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</si>
  <si>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</si>
  <si>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</si>
  <si>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</si>
  <si>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</si>
  <si>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</si>
  <si>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</si>
  <si>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</si>
  <si>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</si>
  <si>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</si>
  <si>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</si>
  <si>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</si>
  <si>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</si>
  <si>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</si>
  <si>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</si>
  <si>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</si>
  <si>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</si>
  <si>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</si>
  <si>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</si>
  <si>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</si>
  <si>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</si>
  <si>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</si>
  <si>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</si>
  <si>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</si>
  <si>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</si>
  <si>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</si>
  <si>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</si>
  <si>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</si>
  <si>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</si>
  <si>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</si>
  <si>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</si>
  <si>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</si>
  <si>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</si>
  <si>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</si>
  <si>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</si>
  <si>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</si>
  <si>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</si>
  <si>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</si>
  <si>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</si>
  <si>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</si>
  <si>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</si>
  <si>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</si>
  <si>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</si>
  <si>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</si>
  <si>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</si>
  <si>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</si>
  <si>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</si>
  <si>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</si>
  <si>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</si>
  <si>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</si>
  <si>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</si>
  <si>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</si>
  <si>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</si>
  <si>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</si>
  <si>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</si>
  <si>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</si>
  <si>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</si>
  <si>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</si>
  <si>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</si>
  <si>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</si>
  <si>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</si>
  <si>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</si>
  <si>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</si>
  <si>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</si>
  <si>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</si>
  <si>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</si>
  <si>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</si>
  <si>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</si>
  <si>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</si>
  <si>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</si>
  <si>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</si>
  <si>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</si>
  <si>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</si>
  <si>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</si>
  <si>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</si>
  <si>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</si>
  <si>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</si>
  <si>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</si>
  <si>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</si>
  <si>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</si>
  <si>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</si>
  <si>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</si>
  <si>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</si>
  <si>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</si>
  <si>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</si>
  <si>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</si>
  <si>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</si>
  <si>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</si>
  <si>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</si>
  <si>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</si>
  <si>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</si>
  <si>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</si>
  <si>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</si>
  <si>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</si>
  <si>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</si>
  <si>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</si>
  <si>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</si>
  <si>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</si>
  <si>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</si>
  <si>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</si>
  <si>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</si>
  <si>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</si>
  <si>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</si>
  <si>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</si>
  <si>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</si>
  <si>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</si>
  <si>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</si>
  <si>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</si>
  <si>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</si>
  <si>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</si>
  <si>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</si>
  <si>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</si>
  <si>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</si>
  <si>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</si>
  <si>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</si>
  <si>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</si>
  <si>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</si>
  <si>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</si>
  <si>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</si>
  <si>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</si>
  <si>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</si>
  <si>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</si>
  <si>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</si>
  <si>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</si>
  <si>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</si>
  <si>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</si>
  <si>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</si>
  <si>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</si>
  <si>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</si>
  <si>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</si>
  <si>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</si>
  <si>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</si>
  <si>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</si>
  <si>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</si>
  <si>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</si>
  <si>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</si>
  <si>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</si>
  <si>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</si>
  <si>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</si>
  <si>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</si>
  <si>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</si>
  <si>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</si>
  <si>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</si>
  <si>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</si>
  <si>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</si>
  <si>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</si>
  <si>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</si>
  <si>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</si>
  <si>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</si>
  <si>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</si>
  <si>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</si>
  <si>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</si>
  <si>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</si>
  <si>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</si>
  <si>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</si>
  <si>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</si>
  <si>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</si>
  <si>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</si>
  <si>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</si>
  <si>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</si>
  <si>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</si>
  <si>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</si>
  <si>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</si>
  <si>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</si>
  <si>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</si>
  <si>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</si>
  <si>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</si>
  <si>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</si>
  <si>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</si>
  <si>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</si>
  <si>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</si>
  <si>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</si>
  <si>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</si>
  <si>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</si>
  <si>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</si>
  <si>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</si>
  <si>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</si>
  <si>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</si>
  <si>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</si>
  <si>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</si>
  <si>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</si>
  <si>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</si>
  <si>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</si>
  <si>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</si>
  <si>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</si>
  <si>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</si>
  <si>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</si>
  <si>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</si>
  <si>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</si>
  <si>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</si>
  <si>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</si>
  <si>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</si>
  <si>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</si>
  <si>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</si>
  <si>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</si>
  <si>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</si>
  <si>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</si>
  <si>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</si>
  <si>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</si>
  <si>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</si>
  <si>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</si>
  <si>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</si>
  <si>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</si>
  <si>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</si>
  <si>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</si>
  <si>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</si>
  <si>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</si>
  <si>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</si>
  <si>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</si>
  <si>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</si>
  <si>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</si>
  <si>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</si>
  <si>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</si>
  <si>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</si>
  <si>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</si>
  <si>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</si>
  <si>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</si>
  <si>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</si>
  <si>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</si>
  <si>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</si>
  <si>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</si>
  <si>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</si>
  <si>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</si>
  <si>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</si>
  <si>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</si>
  <si>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</si>
  <si>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</si>
  <si>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</si>
  <si>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</si>
  <si>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</si>
  <si>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</si>
  <si>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</si>
  <si>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</si>
  <si>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</si>
  <si>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</si>
  <si>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</si>
  <si>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</si>
  <si>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</si>
  <si>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</si>
  <si>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</si>
  <si>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</si>
  <si>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</si>
  <si>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</si>
  <si>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</si>
  <si>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</si>
  <si>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</si>
  <si>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</si>
  <si>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</si>
  <si>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</si>
  <si>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</si>
  <si>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</si>
  <si>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</si>
  <si>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</si>
  <si>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</si>
  <si>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</si>
  <si>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</si>
  <si>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</si>
  <si>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</si>
  <si>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</si>
  <si>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</si>
  <si>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</si>
  <si>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</si>
  <si>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</si>
  <si>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</si>
  <si>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</si>
  <si>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</si>
  <si>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</si>
  <si>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</si>
  <si>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</si>
  <si>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</si>
  <si>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</si>
  <si>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</si>
  <si>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</si>
  <si>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</si>
  <si>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</si>
  <si>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</si>
  <si>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</si>
  <si>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</si>
  <si>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</si>
  <si>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</si>
  <si>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</si>
  <si>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</si>
  <si>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</si>
  <si>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</si>
  <si>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</si>
  <si>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</si>
  <si>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</si>
  <si>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</si>
  <si>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</si>
  <si>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</si>
  <si>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</si>
  <si>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</si>
  <si>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</si>
  <si>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</si>
  <si>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</si>
  <si>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</si>
  <si>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</si>
  <si>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</si>
  <si>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</si>
  <si>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</si>
  <si>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</si>
  <si>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</si>
  <si>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</si>
  <si>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</si>
  <si>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</si>
  <si>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</si>
  <si>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</si>
  <si>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</si>
  <si>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</si>
  <si>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</si>
  <si>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</si>
  <si>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</si>
  <si>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</si>
  <si>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</si>
  <si>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</si>
  <si>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</si>
  <si>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</si>
  <si>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</si>
  <si>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</si>
  <si>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</si>
  <si>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</si>
  <si>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</si>
  <si>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</si>
  <si>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</si>
  <si>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</si>
  <si>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</si>
  <si>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</si>
  <si>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</si>
  <si>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</si>
  <si>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</si>
  <si>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</si>
  <si>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</si>
  <si>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</si>
  <si>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</si>
  <si>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</si>
  <si>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</si>
  <si>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</si>
  <si>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</si>
  <si>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</si>
  <si>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</si>
  <si>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</si>
  <si>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</si>
  <si>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</si>
  <si>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</si>
  <si>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</si>
  <si>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</si>
  <si>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</si>
  <si>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</si>
  <si>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</si>
  <si>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</si>
  <si>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</si>
  <si>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</si>
  <si>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</si>
  <si>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</si>
  <si>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</si>
  <si>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</si>
  <si>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</si>
  <si>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</si>
  <si>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</si>
  <si>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</si>
  <si>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</si>
  <si>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</si>
  <si>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</si>
  <si>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</si>
  <si>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</si>
  <si>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</si>
  <si>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</si>
  <si>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</si>
  <si>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</si>
  <si>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</si>
  <si>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</si>
  <si>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</si>
  <si>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</si>
  <si>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</si>
  <si>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</si>
  <si>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</si>
  <si>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</si>
  <si>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</si>
  <si>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</si>
  <si>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</si>
  <si>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</si>
  <si>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</si>
  <si>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</si>
  <si>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</si>
  <si>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</si>
  <si>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</si>
  <si>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</si>
  <si>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</si>
  <si>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</si>
  <si>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</si>
  <si>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</si>
  <si>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</si>
  <si>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</si>
  <si>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</si>
  <si>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</si>
  <si>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</si>
  <si>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</si>
  <si>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</si>
  <si>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</si>
  <si>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</si>
  <si>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</si>
  <si>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</si>
  <si>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</si>
  <si>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</si>
  <si>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</si>
  <si>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</si>
  <si>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</si>
  <si>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</si>
  <si>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</si>
  <si>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</si>
  <si>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</si>
  <si>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</si>
  <si>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</si>
  <si>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</si>
  <si>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</si>
  <si>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</si>
  <si>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</si>
  <si>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</si>
  <si>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</si>
  <si>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</si>
  <si>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</si>
  <si>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</si>
  <si>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</si>
  <si>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</si>
  <si>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</si>
  <si>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</si>
  <si>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</si>
  <si>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</si>
  <si>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</si>
  <si>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</si>
  <si>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</si>
  <si>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</si>
  <si>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</si>
  <si>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</si>
  <si>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</si>
  <si>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</si>
  <si>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</si>
  <si>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</si>
  <si>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</si>
  <si>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</si>
  <si>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</si>
  <si>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</si>
  <si>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</si>
  <si>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</si>
  <si>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</si>
  <si>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</si>
  <si>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</si>
  <si>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</si>
  <si>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</si>
  <si>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</si>
  <si>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</si>
  <si>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</si>
  <si>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</si>
  <si>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</si>
  <si>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</si>
  <si>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</si>
  <si>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</si>
  <si>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</si>
  <si>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</si>
  <si>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</si>
  <si>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</si>
  <si>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</si>
  <si>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</si>
  <si>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</si>
  <si>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</si>
  <si>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</si>
  <si>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</si>
  <si>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</si>
  <si>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</si>
  <si>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</si>
  <si>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</si>
  <si>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</si>
  <si>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</si>
  <si>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</si>
  <si>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</si>
  <si>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</si>
  <si>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</si>
  <si>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</si>
  <si>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</si>
  <si>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</si>
  <si>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</si>
  <si>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</si>
  <si>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</si>
  <si>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</si>
  <si>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</si>
  <si>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</si>
  <si>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</si>
  <si>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</si>
  <si>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</si>
  <si>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</si>
  <si>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</si>
  <si>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</si>
  <si>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</si>
  <si>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</si>
  <si>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</si>
  <si>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</si>
  <si>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</si>
  <si>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</si>
  <si>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</si>
  <si>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</si>
  <si>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</si>
  <si>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</si>
  <si>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</si>
  <si>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</si>
  <si>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</si>
  <si>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</si>
  <si>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</si>
  <si>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</si>
  <si>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</si>
  <si>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</si>
  <si>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</si>
  <si>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</si>
  <si>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</si>
  <si>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</si>
  <si>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</si>
  <si>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</si>
  <si>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</si>
  <si>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</si>
  <si>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</si>
  <si>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</si>
  <si>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</si>
  <si>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</si>
  <si>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</si>
  <si>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</si>
  <si>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</si>
  <si>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</si>
  <si>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</si>
  <si>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</si>
  <si>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</si>
  <si>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</si>
  <si>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</si>
  <si>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</si>
  <si>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</si>
  <si>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</si>
  <si>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</si>
  <si>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</si>
  <si>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</si>
  <si>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</si>
  <si>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</si>
  <si>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</si>
  <si>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</si>
  <si>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</si>
  <si>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</si>
  <si>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</si>
  <si>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</si>
  <si>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</si>
  <si>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</si>
  <si>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</si>
  <si>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</si>
  <si>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</si>
  <si>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</si>
  <si>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</si>
  <si>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</si>
  <si>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</si>
  <si>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</si>
  <si>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</si>
  <si>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</si>
  <si>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</si>
  <si>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</si>
  <si>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</si>
  <si>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</si>
  <si>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</si>
  <si>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</si>
  <si>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</si>
  <si>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</si>
  <si>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</si>
  <si>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</si>
  <si>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</si>
  <si>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</si>
  <si>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</si>
  <si>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</si>
  <si>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</si>
  <si>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</si>
  <si>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</si>
  <si>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</si>
  <si>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</si>
  <si>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</si>
  <si>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</si>
  <si>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</si>
  <si>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</si>
  <si>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</si>
  <si>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</si>
  <si>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</si>
  <si>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</si>
  <si>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</si>
  <si>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</si>
  <si>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</si>
  <si>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</si>
  <si>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</si>
  <si>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</si>
  <si>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</si>
  <si>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</si>
  <si>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</si>
  <si>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</si>
  <si>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</si>
  <si>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</si>
  <si>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</si>
  <si>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</si>
  <si>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</si>
  <si>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</si>
  <si>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</si>
  <si>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</si>
  <si>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</si>
  <si>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</si>
  <si>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</si>
  <si>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</si>
  <si>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</si>
  <si>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</si>
  <si>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</si>
  <si>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</si>
  <si>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</si>
  <si>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</si>
  <si>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</si>
  <si>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</si>
  <si>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</si>
  <si>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</si>
  <si>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</si>
  <si>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</si>
  <si>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</si>
  <si>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</si>
  <si>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</si>
  <si>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</si>
  <si>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</si>
  <si>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</si>
  <si>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</si>
  <si>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</si>
  <si>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</si>
  <si>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</si>
  <si>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</si>
  <si>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</si>
  <si>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</si>
  <si>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</si>
  <si>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</si>
  <si>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</si>
  <si>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</si>
  <si>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</si>
  <si>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</si>
  <si>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</si>
  <si>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</si>
  <si>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</si>
  <si>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</si>
  <si>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</si>
  <si>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</si>
  <si>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</si>
  <si>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</si>
  <si>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</si>
  <si>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</si>
  <si>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</si>
  <si>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</si>
  <si>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</si>
  <si>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</si>
  <si>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</si>
  <si>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</si>
  <si>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</si>
  <si>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</si>
  <si>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</si>
  <si>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</si>
  <si>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</si>
  <si>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</si>
  <si>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</si>
  <si>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</si>
  <si>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</si>
  <si>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</si>
  <si>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</si>
  <si>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</si>
  <si>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</si>
  <si>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</si>
  <si>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</si>
  <si>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</si>
  <si>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</si>
  <si>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</si>
  <si>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</si>
  <si>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</si>
  <si>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</si>
  <si>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</si>
  <si>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</si>
  <si>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</si>
  <si>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</si>
  <si>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</si>
  <si>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</si>
  <si>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</si>
  <si>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</si>
  <si>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</si>
  <si>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</si>
  <si>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</si>
  <si>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</si>
  <si>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</si>
  <si>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</si>
  <si>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</si>
  <si>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</si>
  <si>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</si>
  <si>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</si>
  <si>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</si>
  <si>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</si>
  <si>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</si>
  <si>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</si>
  <si>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</si>
  <si>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</si>
  <si>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</si>
  <si>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</si>
  <si>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</si>
  <si>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</si>
  <si>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</si>
  <si>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</si>
  <si>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</si>
  <si>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</si>
  <si>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</si>
  <si>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</si>
  <si>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</si>
  <si>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</si>
  <si>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</si>
  <si>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</si>
  <si>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</si>
  <si>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</si>
  <si>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</si>
  <si>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</si>
  <si>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</si>
  <si>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</si>
  <si>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</si>
  <si>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</si>
  <si>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</si>
  <si>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</si>
  <si>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</si>
  <si>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</si>
  <si>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</si>
  <si>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</si>
  <si>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</si>
  <si>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</si>
  <si>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</si>
  <si>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</si>
  <si>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</si>
  <si>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</si>
  <si>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</si>
  <si>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</si>
  <si>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</si>
  <si>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</si>
  <si>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</si>
  <si>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</si>
  <si>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</si>
  <si>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</si>
  <si>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</si>
  <si>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</si>
  <si>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</si>
  <si>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</si>
  <si>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</si>
  <si>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</si>
  <si>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</si>
  <si>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</si>
  <si>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</si>
  <si>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</si>
  <si>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</si>
  <si>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</si>
  <si>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</si>
  <si>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</si>
  <si>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</si>
  <si>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</si>
  <si>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</si>
  <si>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</si>
  <si>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</si>
  <si>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</si>
  <si>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</si>
  <si>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</si>
  <si>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</si>
  <si>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</si>
  <si>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</si>
  <si>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</si>
  <si>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</si>
  <si>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</si>
  <si>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</si>
  <si>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</si>
  <si>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</si>
  <si>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</si>
  <si>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</si>
  <si>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</si>
  <si>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</si>
  <si>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</si>
  <si>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</si>
  <si>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</si>
  <si>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</si>
  <si>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</si>
  <si>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</si>
  <si>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</si>
  <si>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</si>
  <si>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</si>
  <si>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</si>
  <si>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</si>
  <si>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</si>
  <si>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</si>
  <si>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</si>
  <si>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</si>
  <si>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</si>
  <si>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</si>
  <si>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</si>
  <si>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</si>
  <si>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</si>
  <si>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</si>
  <si>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</si>
  <si>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</si>
  <si>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</si>
  <si>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</si>
  <si>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</si>
  <si>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</si>
  <si>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</si>
  <si>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</si>
  <si>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</si>
  <si>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</si>
  <si>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</si>
  <si>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</si>
  <si>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</si>
  <si>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</si>
  <si>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</si>
  <si>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</si>
  <si>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</si>
  <si>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</si>
  <si>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</si>
  <si>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</si>
  <si>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</si>
  <si>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</si>
  <si>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</si>
  <si>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</si>
  <si>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</si>
  <si>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</si>
  <si>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</si>
  <si>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</si>
  <si>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</si>
  <si>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</si>
  <si>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</si>
  <si>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</si>
  <si>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</si>
  <si>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</si>
  <si>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</si>
  <si>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</si>
  <si>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</si>
  <si>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</si>
  <si>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</si>
  <si>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</si>
  <si>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</si>
  <si>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</si>
  <si>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</si>
  <si>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</si>
  <si>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</si>
  <si>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</si>
  <si>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</si>
  <si>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</si>
  <si>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</si>
  <si>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</si>
  <si>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</si>
  <si>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</si>
  <si>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</si>
  <si>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</si>
  <si>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</si>
  <si>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</si>
  <si>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</si>
  <si>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</si>
  <si>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</si>
  <si>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</si>
  <si>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</si>
  <si>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</si>
  <si>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</si>
  <si>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</si>
  <si>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</si>
  <si>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</si>
  <si>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</si>
  <si>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</si>
  <si>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</si>
  <si>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</si>
  <si>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</si>
  <si>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</si>
  <si>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</si>
  <si>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</si>
  <si>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</si>
  <si>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</si>
  <si>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</si>
  <si>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</si>
  <si>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</si>
  <si>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</si>
  <si>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</si>
  <si>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</si>
  <si>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</si>
  <si>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</si>
  <si>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</si>
  <si>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</si>
  <si>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</si>
  <si>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</si>
  <si>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</si>
  <si>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</si>
  <si>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</si>
  <si>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</si>
  <si>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</si>
  <si>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</si>
  <si>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</si>
  <si>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</si>
  <si>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</si>
  <si>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</si>
  <si>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</si>
  <si>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</si>
  <si>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</si>
  <si>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</si>
  <si>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</si>
  <si>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</si>
  <si>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</si>
  <si>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</si>
  <si>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</si>
  <si>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</si>
  <si>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</si>
  <si>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</si>
  <si>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</si>
  <si>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</si>
  <si>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</si>
  <si>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</si>
  <si>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</si>
  <si>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</si>
  <si>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</si>
  <si>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</si>
  <si>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</si>
  <si>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</si>
  <si>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</si>
  <si>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</si>
  <si>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</si>
  <si>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</si>
  <si>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</si>
  <si>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</si>
  <si>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</si>
  <si>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</si>
  <si>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</si>
  <si>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</si>
  <si>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</si>
  <si>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</si>
  <si>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</si>
  <si>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</si>
  <si>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</si>
  <si>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</si>
  <si>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</si>
  <si>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</si>
  <si>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</si>
  <si>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</si>
  <si>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</si>
  <si>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</si>
  <si>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</si>
  <si>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</si>
  <si>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</si>
  <si>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</si>
  <si>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</si>
  <si>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</si>
  <si>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</si>
  <si>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</si>
  <si>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</si>
  <si>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</si>
  <si>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</si>
  <si>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</si>
  <si>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</si>
  <si>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</si>
  <si>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</si>
  <si>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</si>
  <si>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</si>
  <si>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</si>
  <si>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</si>
  <si>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</si>
  <si>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</si>
  <si>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</si>
  <si>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</si>
  <si>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</si>
  <si>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</si>
  <si>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</si>
  <si>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</si>
  <si>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</si>
  <si>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</si>
  <si>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</si>
  <si>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</si>
  <si>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</si>
  <si>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</si>
  <si>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</si>
  <si>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</si>
  <si>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</si>
  <si>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</si>
  <si>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</si>
  <si>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</si>
  <si>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</si>
  <si>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</si>
  <si>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</si>
  <si>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</si>
  <si>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</si>
  <si>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</si>
  <si>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</si>
  <si>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</si>
  <si>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</si>
  <si>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</si>
  <si>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</si>
  <si>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</si>
  <si>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</si>
  <si>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</si>
  <si>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</si>
  <si>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</si>
  <si>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</si>
  <si>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</si>
  <si>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</si>
  <si>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</si>
  <si>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</si>
  <si>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</si>
  <si>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</si>
  <si>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</si>
  <si>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</si>
  <si>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</si>
  <si>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</si>
  <si>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</si>
  <si>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</si>
  <si>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</si>
  <si>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</si>
  <si>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</si>
  <si>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</si>
  <si>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</si>
  <si>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</si>
  <si>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</si>
  <si>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</si>
  <si>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</si>
  <si>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</si>
  <si>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</si>
  <si>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</si>
  <si>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</si>
  <si>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</si>
  <si>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</si>
  <si>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</si>
  <si>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</si>
  <si>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</si>
  <si>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</si>
  <si>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</si>
  <si>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</si>
  <si>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</si>
  <si>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</si>
  <si>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</si>
  <si>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</si>
  <si>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</si>
  <si>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</si>
  <si>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</si>
  <si>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</si>
  <si>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</si>
  <si>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</si>
  <si>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</si>
  <si>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</si>
  <si>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</si>
  <si>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</si>
  <si>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</si>
  <si>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</si>
  <si>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</si>
  <si>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</si>
  <si>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</si>
  <si>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</si>
  <si>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</si>
  <si>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</si>
  <si>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</si>
  <si>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</si>
  <si>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</si>
  <si>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</si>
  <si>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</si>
  <si>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</si>
  <si>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</si>
  <si>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</si>
  <si>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</si>
  <si>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</si>
  <si>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</si>
  <si>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</si>
  <si>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</si>
  <si>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</si>
  <si>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</si>
  <si>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</si>
  <si>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</si>
  <si>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</si>
  <si>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</si>
  <si>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</si>
  <si>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</si>
  <si>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</si>
  <si>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</si>
  <si>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</si>
  <si>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</si>
  <si>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</si>
  <si>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</si>
  <si>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</si>
  <si>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</si>
  <si>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</si>
  <si>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</si>
  <si>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</si>
  <si>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</si>
  <si>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</si>
  <si>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</si>
  <si>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</si>
  <si>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</si>
  <si>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</si>
  <si>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</si>
  <si>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</si>
  <si>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</si>
  <si>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</si>
  <si>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</si>
  <si>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</si>
  <si>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</si>
  <si>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</si>
  <si>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</si>
  <si>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</si>
  <si>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</si>
  <si>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</si>
  <si>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</si>
  <si>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</si>
  <si>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</si>
  <si>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</si>
  <si>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</si>
  <si>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</si>
  <si>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</si>
  <si>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</si>
  <si>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</si>
  <si>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</si>
  <si>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</si>
  <si>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</si>
  <si>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</si>
  <si>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</si>
  <si>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</si>
  <si>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</si>
  <si>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</si>
  <si>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</si>
  <si>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</si>
  <si>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</si>
  <si>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</si>
  <si>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</si>
  <si>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</si>
  <si>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</si>
  <si>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</si>
  <si>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</si>
  <si>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</si>
  <si>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</si>
  <si>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</si>
  <si>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</si>
  <si>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</si>
  <si>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</si>
  <si>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</si>
  <si>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</si>
  <si>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</si>
  <si>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</si>
  <si>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</si>
  <si>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</si>
  <si>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</si>
  <si>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</si>
  <si>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</si>
  <si>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</si>
  <si>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</si>
  <si>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</si>
  <si>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</si>
  <si>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</si>
  <si>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</si>
  <si>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</si>
  <si>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</si>
  <si>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</si>
  <si>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</si>
  <si>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</si>
  <si>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</si>
  <si>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</si>
  <si>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</si>
  <si>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</si>
  <si>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</si>
  <si>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</si>
  <si>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</si>
  <si>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</si>
  <si>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</si>
  <si>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</si>
  <si>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</si>
  <si>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</si>
  <si>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</si>
  <si>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</si>
  <si>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</si>
  <si>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</si>
  <si>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</si>
  <si>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</si>
  <si>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</si>
  <si>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</si>
  <si>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</si>
  <si>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</si>
  <si>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</si>
  <si>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</si>
  <si>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</si>
  <si>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</si>
  <si>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</si>
  <si>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</si>
  <si>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</si>
  <si>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</si>
  <si>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</si>
  <si>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</si>
  <si>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</si>
  <si>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</si>
  <si>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</si>
  <si>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</si>
  <si>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</si>
  <si>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</si>
  <si>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</si>
  <si>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</si>
  <si>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</si>
  <si>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</si>
  <si>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</si>
  <si>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</si>
  <si>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</si>
  <si>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</si>
  <si>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</si>
  <si>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</si>
  <si>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</si>
  <si>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</si>
  <si>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</si>
  <si>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</si>
  <si>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</si>
  <si>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</si>
  <si>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</si>
  <si>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</si>
  <si>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</si>
  <si>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</si>
  <si>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</si>
  <si>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</si>
  <si>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</si>
  <si>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</si>
  <si>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</si>
  <si>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</si>
  <si>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</si>
  <si>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</si>
  <si>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</si>
  <si>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</si>
  <si>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</si>
  <si>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</si>
  <si>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</si>
  <si>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</si>
  <si>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</si>
  <si>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</si>
  <si>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</si>
  <si>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</si>
  <si>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</si>
  <si>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</si>
  <si>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</si>
  <si>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</si>
  <si>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</si>
  <si>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</si>
  <si>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</si>
  <si>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</si>
  <si>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</si>
  <si>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</si>
  <si>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</si>
  <si>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</si>
  <si>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</si>
  <si>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</si>
  <si>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</si>
  <si>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</si>
  <si>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</si>
  <si>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</si>
  <si>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</si>
  <si>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</si>
  <si>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</si>
  <si>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</si>
  <si>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</si>
  <si>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</si>
  <si>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</si>
  <si>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</si>
  <si>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</si>
  <si>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</si>
  <si>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</si>
  <si>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</si>
  <si>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</si>
  <si>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</si>
  <si>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</si>
  <si>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</si>
  <si>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</si>
  <si>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</si>
  <si>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</si>
  <si>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</si>
  <si>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</si>
  <si>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</si>
  <si>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</si>
  <si>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</si>
  <si>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</si>
  <si>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</si>
  <si>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</si>
  <si>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</si>
  <si>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</si>
  <si>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</si>
  <si>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</si>
  <si>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</si>
  <si>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</si>
  <si>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</si>
  <si>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</si>
  <si>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</si>
  <si>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</si>
  <si>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</si>
  <si>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</si>
  <si>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</si>
  <si>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</si>
  <si>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</si>
  <si>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</si>
  <si>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</si>
  <si>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</si>
  <si>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</si>
  <si>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</si>
  <si>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</si>
  <si>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</si>
  <si>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</si>
  <si>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</si>
  <si>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</si>
  <si>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</si>
  <si>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</si>
  <si>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</si>
  <si>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</si>
  <si>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</si>
  <si>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</si>
  <si>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</si>
  <si>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</si>
  <si>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</si>
  <si>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</si>
  <si>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</si>
  <si>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</si>
  <si>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</si>
  <si>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</si>
  <si>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</si>
  <si>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</si>
  <si>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</si>
  <si>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</si>
  <si>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</si>
  <si>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</si>
  <si>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</si>
  <si>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</si>
  <si>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</si>
  <si>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</si>
  <si>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</si>
  <si>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</si>
  <si>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</si>
  <si>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</si>
  <si>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</si>
  <si>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</si>
  <si>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</si>
  <si>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</si>
  <si>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</si>
  <si>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</si>
  <si>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</si>
  <si>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</si>
  <si>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</si>
  <si>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</si>
  <si>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</si>
  <si>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</si>
  <si>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</si>
  <si>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</si>
  <si>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</si>
  <si>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</si>
  <si>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</si>
  <si>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</si>
  <si>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</si>
  <si>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</si>
  <si>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</si>
  <si>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</si>
  <si>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</si>
  <si>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</si>
  <si>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</si>
  <si>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</si>
  <si>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</si>
  <si>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</si>
  <si>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</si>
  <si>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</si>
  <si>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</si>
  <si>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</si>
  <si>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</si>
  <si>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</si>
  <si>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</si>
  <si>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</si>
  <si>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</si>
  <si>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</si>
  <si>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</si>
  <si>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</si>
  <si>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</si>
  <si>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</si>
  <si>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</si>
  <si>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</si>
  <si>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</si>
  <si>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</si>
  <si>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</si>
  <si>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</si>
  <si>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</si>
  <si>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</si>
  <si>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</si>
  <si>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</si>
  <si>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</si>
  <si>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</si>
  <si>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</si>
  <si>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</si>
  <si>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</si>
  <si>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</si>
  <si>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</si>
  <si>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</si>
  <si>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</si>
  <si>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</si>
  <si>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</si>
  <si>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</si>
  <si>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</si>
  <si>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</si>
  <si>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</si>
  <si>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</si>
  <si>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</si>
  <si>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</si>
  <si>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</si>
  <si>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</si>
  <si>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</si>
  <si>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</si>
  <si>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</si>
  <si>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</si>
  <si>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</si>
  <si>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</si>
  <si>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</si>
  <si>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</si>
  <si>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</si>
  <si>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</si>
  <si>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</si>
  <si>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</si>
  <si>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</si>
  <si>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</si>
  <si>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</si>
  <si>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</si>
  <si>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</si>
  <si>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</si>
  <si>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</si>
  <si>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</si>
  <si>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</si>
  <si>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</si>
  <si>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</si>
  <si>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</si>
  <si>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</si>
  <si>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</si>
  <si>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</si>
  <si>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</si>
  <si>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</si>
  <si>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</si>
  <si>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</si>
  <si>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</si>
  <si>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</si>
  <si>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</si>
  <si>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</si>
  <si>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</si>
  <si>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</si>
  <si>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</si>
  <si>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</si>
  <si>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</si>
  <si>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</si>
  <si>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</si>
  <si>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</si>
  <si>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</si>
  <si>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</si>
  <si>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</si>
  <si>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</si>
  <si>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</si>
  <si>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</si>
  <si>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</si>
  <si>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</si>
  <si>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</si>
  <si>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</si>
  <si>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</si>
  <si>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</si>
  <si>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</si>
  <si>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</si>
  <si>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</si>
  <si>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</si>
  <si>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</si>
  <si>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</si>
  <si>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</si>
  <si>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</si>
  <si>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</si>
  <si>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</si>
  <si>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</si>
  <si>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</si>
  <si>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</si>
  <si>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</si>
  <si>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</si>
  <si>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</si>
  <si>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</si>
  <si>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</si>
  <si>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</si>
  <si>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</si>
  <si>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</si>
  <si>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</si>
  <si>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</si>
  <si>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</si>
  <si>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</si>
  <si>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</si>
  <si>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</si>
  <si>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</si>
  <si>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</si>
  <si>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</si>
  <si>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</si>
  <si>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</si>
  <si>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</si>
  <si>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</si>
  <si>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</si>
  <si>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</si>
  <si>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</si>
  <si>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</si>
  <si>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</si>
  <si>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</si>
  <si>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</si>
  <si>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</si>
  <si>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</si>
  <si>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</si>
  <si>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</si>
  <si>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</si>
  <si>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</si>
  <si>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</si>
  <si>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</si>
  <si>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</si>
  <si>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</si>
  <si>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</si>
  <si>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</si>
  <si>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</si>
  <si>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</si>
  <si>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</si>
  <si>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</si>
  <si>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</si>
  <si>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</si>
  <si>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</si>
  <si>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</si>
  <si>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</si>
  <si>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</si>
  <si>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</si>
  <si>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</si>
  <si>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</si>
  <si>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</si>
  <si>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</si>
  <si>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</si>
  <si>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</si>
  <si>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</si>
  <si>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</si>
  <si>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</si>
  <si>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</si>
  <si>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</si>
  <si>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</si>
  <si>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</si>
  <si>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</si>
  <si>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</si>
  <si>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</si>
  <si>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</si>
  <si>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</si>
  <si>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</si>
  <si>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</si>
  <si>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</si>
  <si>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</si>
  <si>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</si>
  <si>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</si>
  <si>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</si>
  <si>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</si>
  <si>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</si>
  <si>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</si>
  <si>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</si>
  <si>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</si>
  <si>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</si>
  <si>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</si>
  <si>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</si>
  <si>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</si>
  <si>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</si>
  <si>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</si>
  <si>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</si>
  <si>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</si>
  <si>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</si>
  <si>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</si>
  <si>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</si>
  <si>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</si>
  <si>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</si>
  <si>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</si>
  <si>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</si>
  <si>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</si>
  <si>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</si>
  <si>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</si>
  <si>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</si>
  <si>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</si>
  <si>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</si>
  <si>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</si>
  <si>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</si>
  <si>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</si>
  <si>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</si>
  <si>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</si>
  <si>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</si>
  <si>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</si>
  <si>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</si>
  <si>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</si>
  <si>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</si>
  <si>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</si>
  <si>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</si>
  <si>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</si>
  <si>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</si>
  <si>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</si>
  <si>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</si>
  <si>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</si>
  <si>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</si>
  <si>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</si>
  <si>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</si>
  <si>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</si>
  <si>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</si>
  <si>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</si>
  <si>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</si>
  <si>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</si>
  <si>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</si>
  <si>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</si>
  <si>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</si>
  <si>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</si>
  <si>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</si>
  <si>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</si>
  <si>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</si>
  <si>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</si>
  <si>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</si>
  <si>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</si>
  <si>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</si>
  <si>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</si>
  <si>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</si>
  <si>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</si>
  <si>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</si>
  <si>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</si>
  <si>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</si>
  <si>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</si>
  <si>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</si>
  <si>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</si>
  <si>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</si>
  <si>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</si>
  <si>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</si>
  <si>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</si>
  <si>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</si>
  <si>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</si>
  <si>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</si>
  <si>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</si>
  <si>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</si>
  <si>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</si>
  <si>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</si>
  <si>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</si>
  <si>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</si>
  <si>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</si>
  <si>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</si>
  <si>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</si>
  <si>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</si>
  <si>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</si>
  <si>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</si>
  <si>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</si>
  <si>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</si>
  <si>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</si>
  <si>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</si>
  <si>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</si>
  <si>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</si>
  <si>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</si>
  <si>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</si>
  <si>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</si>
  <si>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</si>
  <si>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</si>
  <si>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</si>
  <si>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</si>
  <si>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</si>
  <si>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</si>
  <si>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</si>
  <si>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</si>
  <si>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</si>
  <si>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</si>
  <si>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</si>
  <si>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</si>
  <si>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</si>
  <si>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</si>
  <si>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</si>
  <si>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</si>
  <si>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</si>
  <si>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</si>
  <si>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</si>
  <si>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</si>
  <si>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</si>
  <si>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</si>
  <si>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</si>
  <si>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</si>
  <si>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</si>
  <si>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</si>
  <si>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</si>
  <si>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</si>
  <si>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</si>
  <si>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</si>
  <si>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</si>
  <si>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</si>
  <si>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</si>
  <si>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</si>
  <si>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</si>
  <si>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</si>
  <si>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</si>
  <si>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</si>
  <si>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</si>
  <si>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</si>
  <si>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</si>
  <si>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</si>
  <si>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</si>
  <si>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</si>
  <si>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</si>
  <si>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</si>
  <si>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</si>
  <si>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</si>
  <si>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</si>
  <si>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</si>
  <si>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</si>
  <si>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</si>
  <si>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</si>
  <si>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</si>
  <si>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</si>
  <si>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</si>
  <si>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</si>
  <si>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</si>
  <si>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</si>
  <si>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</si>
  <si>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</si>
  <si>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</si>
  <si>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</si>
  <si>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</si>
  <si>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</si>
  <si>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</si>
  <si>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</si>
  <si>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</si>
  <si>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</si>
  <si>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</si>
  <si>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</si>
  <si>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</si>
  <si>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</si>
  <si>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</si>
  <si>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</si>
  <si>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</si>
  <si>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</si>
  <si>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</si>
  <si>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</si>
  <si>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</si>
  <si>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</si>
  <si>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</si>
  <si>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</si>
  <si>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</si>
  <si>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</si>
  <si>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</si>
  <si>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</si>
  <si>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</si>
  <si>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</si>
  <si>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</si>
  <si>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</si>
  <si>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</si>
  <si>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</si>
  <si>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</si>
  <si>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</si>
  <si>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</si>
  <si>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</si>
  <si>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</si>
  <si>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</si>
  <si>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</si>
  <si>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</si>
  <si>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</si>
  <si>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</si>
  <si>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</si>
  <si>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</si>
  <si>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</si>
  <si>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</si>
  <si>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</si>
  <si>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</si>
  <si>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</si>
  <si>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</si>
  <si>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</si>
  <si>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</si>
  <si>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</si>
  <si>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</si>
  <si>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</si>
  <si>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</si>
  <si>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</si>
  <si>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</si>
  <si>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</si>
  <si>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</si>
  <si>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</si>
  <si>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</si>
  <si>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</si>
  <si>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</si>
  <si>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</si>
  <si>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</si>
  <si>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</si>
  <si>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</si>
  <si>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</si>
  <si>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</si>
  <si>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</si>
  <si>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</si>
  <si>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</si>
  <si>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</si>
  <si>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</si>
  <si>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</si>
  <si>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</si>
  <si>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</si>
  <si>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</si>
  <si>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</si>
  <si>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</si>
  <si>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</si>
  <si>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</si>
  <si>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</si>
  <si>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</si>
  <si>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</si>
  <si>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</si>
  <si>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</si>
  <si>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</si>
  <si>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</si>
  <si>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</si>
  <si>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</si>
  <si>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</si>
  <si>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</si>
  <si>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</si>
  <si>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</si>
  <si>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</si>
  <si>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</si>
  <si>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</si>
  <si>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</si>
  <si>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</si>
  <si>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</si>
  <si>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</si>
  <si>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</si>
  <si>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</si>
  <si>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</si>
  <si>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</si>
  <si>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</si>
  <si>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</si>
  <si>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</si>
  <si>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</si>
  <si>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</si>
  <si>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</si>
  <si>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</si>
  <si>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</si>
  <si>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</si>
  <si>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</si>
  <si>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</si>
  <si>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</si>
  <si>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</si>
  <si>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</si>
  <si>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</si>
  <si>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</si>
  <si>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</si>
  <si>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</si>
  <si>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</si>
  <si>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</si>
  <si>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</si>
  <si>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</si>
  <si>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</si>
  <si>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</si>
  <si>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</si>
  <si>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</si>
  <si>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</si>
  <si>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</si>
  <si>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</si>
  <si>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</si>
  <si>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</si>
  <si>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</si>
  <si>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</si>
  <si>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</si>
  <si>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</si>
  <si>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</si>
  <si>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</si>
  <si>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</si>
  <si>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</si>
  <si>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</si>
  <si>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</si>
  <si>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</si>
  <si>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</si>
  <si>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</si>
  <si>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</si>
  <si>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</si>
  <si>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</si>
  <si>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</si>
  <si>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</si>
  <si>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</si>
  <si>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</si>
  <si>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</si>
  <si>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</si>
  <si>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</si>
  <si>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</si>
  <si>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</si>
  <si>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</si>
  <si>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</si>
  <si>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</si>
  <si>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</si>
  <si>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</si>
  <si>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</si>
  <si>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</si>
  <si>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</si>
  <si>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</si>
  <si>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</si>
  <si>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</si>
  <si>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</si>
  <si>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</si>
  <si>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</si>
  <si>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</si>
  <si>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</si>
  <si>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</si>
  <si>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</si>
  <si>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</si>
  <si>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</si>
  <si>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</si>
  <si>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</si>
  <si>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</si>
  <si>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</si>
  <si>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</si>
  <si>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</si>
  <si>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</si>
  <si>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</si>
  <si>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</si>
  <si>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</si>
  <si>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</si>
  <si>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</si>
  <si>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</si>
  <si>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</si>
  <si>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</si>
  <si>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</si>
  <si>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</si>
  <si>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</si>
  <si>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</si>
  <si>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</si>
  <si>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</si>
  <si>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</si>
  <si>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</si>
  <si>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</si>
  <si>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</si>
  <si>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</si>
  <si>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</si>
  <si>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</si>
  <si>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</si>
  <si>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</si>
  <si>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</si>
  <si>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</si>
  <si>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</si>
  <si>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</si>
  <si>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</si>
  <si>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</si>
  <si>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</si>
  <si>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</si>
  <si>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</si>
  <si>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</si>
  <si>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</si>
  <si>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</si>
  <si>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</si>
  <si>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</si>
  <si>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</si>
  <si>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</si>
  <si>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</si>
  <si>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</si>
  <si>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</si>
  <si>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</si>
  <si>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</si>
  <si>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</si>
  <si>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</si>
  <si>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</si>
  <si>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</si>
  <si>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</si>
  <si>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</si>
  <si>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</si>
  <si>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</si>
  <si>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</si>
  <si>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</si>
  <si>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</si>
  <si>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</si>
  <si>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</si>
  <si>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</si>
  <si>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</si>
  <si>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</si>
  <si>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</si>
  <si>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</si>
  <si>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</si>
  <si>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</si>
  <si>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</si>
  <si>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</si>
  <si>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</si>
  <si>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</si>
  <si>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</si>
  <si>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</si>
  <si>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</si>
  <si>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</si>
  <si>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</si>
  <si>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</si>
  <si>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</si>
  <si>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</si>
  <si>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</si>
  <si>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</si>
  <si>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</si>
  <si>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</si>
  <si>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</si>
  <si>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</si>
  <si>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</si>
  <si>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</si>
  <si>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</si>
  <si>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</si>
  <si>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</si>
  <si>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</si>
  <si>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</si>
  <si>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</si>
  <si>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</si>
  <si>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</si>
  <si>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</si>
  <si>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</si>
  <si>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</si>
  <si>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</si>
  <si>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</si>
  <si>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</si>
  <si>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</si>
  <si>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</si>
  <si>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</si>
  <si>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</si>
  <si>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</si>
  <si>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</si>
  <si>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</si>
  <si>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</si>
  <si>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</si>
  <si>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</si>
  <si>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</si>
  <si>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</si>
  <si>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</si>
  <si>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</si>
  <si>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</si>
  <si>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</si>
  <si>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</si>
  <si>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</si>
  <si>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</si>
  <si>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</si>
  <si>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</si>
  <si>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</si>
  <si>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</si>
  <si>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</si>
  <si>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</si>
  <si>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</si>
  <si>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</si>
  <si>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</si>
  <si>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</si>
  <si>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</si>
  <si>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</si>
  <si>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</si>
  <si>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</si>
  <si>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</si>
  <si>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</si>
  <si>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</si>
  <si>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</si>
  <si>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</si>
  <si>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</si>
  <si>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</si>
  <si>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</si>
  <si>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</si>
  <si>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</si>
  <si>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</si>
  <si>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</si>
  <si>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</si>
  <si>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</si>
  <si>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</si>
  <si>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</si>
  <si>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</si>
  <si>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</si>
  <si>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</si>
  <si>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</si>
  <si>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</si>
  <si>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</si>
  <si>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</si>
  <si>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</si>
  <si>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</si>
  <si>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</si>
  <si>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</si>
  <si>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</si>
  <si>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</si>
  <si>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</si>
  <si>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</si>
  <si>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</si>
  <si>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</si>
  <si>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</si>
  <si>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</si>
  <si>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</si>
  <si>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</si>
  <si>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</si>
  <si>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</si>
  <si>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</si>
  <si>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</si>
  <si>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</si>
  <si>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</si>
  <si>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</si>
  <si>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</si>
  <si>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</si>
  <si>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</si>
  <si>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</si>
  <si>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</si>
  <si>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</si>
  <si>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</si>
  <si>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</si>
  <si>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</si>
  <si>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</si>
  <si>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</si>
  <si>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</si>
  <si>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</si>
  <si>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</si>
  <si>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</si>
  <si>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</si>
  <si>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</si>
  <si>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</si>
  <si>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</si>
  <si>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</si>
  <si>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</si>
  <si>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</si>
  <si>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</si>
  <si>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</si>
  <si>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</si>
  <si>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</si>
  <si>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</si>
  <si>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</si>
  <si>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</si>
  <si>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</si>
  <si>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</si>
  <si>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</si>
  <si>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</si>
  <si>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</si>
  <si>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</si>
  <si>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</si>
  <si>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</si>
  <si>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</si>
  <si>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</si>
  <si>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</si>
  <si>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</si>
  <si>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</si>
  <si>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</si>
  <si>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</si>
  <si>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</si>
  <si>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</si>
  <si>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</si>
  <si>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</si>
  <si>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</si>
  <si>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</si>
  <si>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</si>
  <si>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</si>
  <si>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</si>
  <si>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</si>
  <si>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</si>
  <si>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</si>
  <si>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</si>
  <si>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</si>
  <si>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</si>
  <si>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</si>
  <si>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</si>
  <si>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</si>
  <si>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</si>
  <si>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</si>
  <si>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</si>
  <si>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</si>
  <si>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</si>
  <si>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</si>
  <si>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</si>
  <si>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</si>
  <si>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</si>
  <si>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</si>
  <si>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</si>
  <si>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</si>
  <si>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</si>
  <si>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</si>
  <si>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</si>
  <si>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</si>
  <si>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</si>
  <si>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</si>
  <si>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</si>
  <si>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</si>
  <si>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</si>
  <si>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</si>
  <si>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</si>
  <si>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</si>
  <si>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</si>
  <si>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</si>
  <si>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</si>
  <si>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</si>
  <si>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</si>
  <si>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</si>
  <si>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</si>
  <si>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</si>
  <si>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</si>
  <si>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</si>
  <si>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</si>
  <si>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</si>
  <si>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</si>
  <si>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</si>
  <si>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</si>
  <si>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</si>
  <si>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</si>
  <si>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</si>
  <si>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</si>
  <si>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</si>
  <si>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</si>
  <si>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</si>
  <si>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</si>
  <si>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</si>
  <si>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</si>
  <si>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</si>
  <si>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</si>
  <si>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</si>
  <si>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</si>
  <si>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</si>
  <si>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</si>
  <si>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</si>
  <si>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</si>
  <si>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</si>
  <si>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</si>
  <si>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</si>
  <si>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</si>
  <si>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</si>
  <si>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</si>
  <si>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</si>
  <si>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</si>
  <si>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</si>
  <si>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</si>
  <si>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</si>
  <si>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</si>
  <si>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</si>
  <si>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</si>
  <si>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</si>
  <si>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</si>
  <si>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</si>
  <si>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</si>
  <si>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</si>
  <si>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</si>
  <si>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</si>
  <si>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</si>
  <si>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</si>
  <si>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</si>
  <si>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</si>
  <si>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</si>
  <si>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</si>
  <si>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</si>
  <si>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</si>
  <si>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</si>
  <si>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</si>
  <si>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</si>
  <si>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</si>
  <si>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</si>
  <si>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</si>
  <si>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</si>
  <si>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</si>
  <si>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</si>
  <si>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</si>
  <si>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</si>
  <si>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</si>
  <si>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</si>
  <si>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</si>
  <si>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</si>
  <si>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</si>
  <si>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</si>
  <si>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</si>
  <si>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</si>
  <si>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</si>
  <si>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</si>
  <si>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</si>
  <si>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</si>
  <si>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</si>
  <si>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</si>
  <si>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</si>
  <si>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</si>
  <si>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</si>
  <si>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</si>
  <si>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</si>
  <si>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</si>
  <si>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</si>
  <si>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</si>
  <si>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</si>
  <si>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</si>
  <si>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</si>
  <si>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</si>
  <si>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</si>
  <si>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</si>
  <si>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</si>
  <si>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</si>
  <si>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</si>
  <si>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</si>
  <si>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</si>
  <si>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</si>
  <si>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</si>
  <si>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</si>
  <si>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</si>
  <si>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</si>
  <si>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</si>
  <si>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</si>
  <si>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</si>
  <si>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</si>
  <si>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</si>
  <si>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</si>
  <si>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</si>
  <si>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</si>
  <si>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</si>
  <si>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</si>
  <si>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</si>
  <si>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</si>
  <si>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</si>
  <si>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</si>
  <si>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</si>
  <si>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</si>
  <si>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</si>
  <si>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</si>
  <si>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</si>
  <si>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</si>
  <si>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</si>
  <si>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</si>
  <si>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</si>
  <si>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</si>
  <si>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</si>
  <si>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</si>
  <si>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</si>
  <si>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</si>
  <si>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</si>
  <si>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</si>
  <si>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</si>
  <si>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</si>
  <si>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</si>
  <si>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</si>
  <si>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</si>
  <si>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</si>
  <si>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</si>
  <si>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</si>
  <si>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</si>
  <si>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</si>
  <si>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</si>
  <si>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</si>
  <si>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</si>
  <si>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</si>
  <si>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</si>
  <si>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</si>
  <si>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</si>
  <si>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</si>
  <si>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</si>
  <si>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</si>
  <si>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</si>
  <si>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</si>
  <si>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</si>
  <si>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</si>
  <si>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</si>
  <si>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</si>
  <si>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</si>
  <si>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</si>
  <si>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</si>
  <si>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</si>
  <si>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</si>
  <si>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</si>
  <si>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</si>
  <si>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</si>
  <si>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</si>
  <si>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</si>
  <si>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</si>
  <si>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</si>
  <si>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</si>
  <si>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</si>
  <si>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</si>
  <si>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</si>
  <si>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</si>
  <si>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</si>
  <si>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</si>
  <si>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</si>
  <si>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</si>
  <si>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</si>
  <si>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</si>
  <si>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</si>
  <si>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</si>
  <si>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</si>
  <si>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</si>
  <si>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</si>
  <si>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</si>
  <si>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</si>
  <si>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</si>
  <si>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</si>
  <si>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</si>
  <si>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</si>
  <si>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</si>
  <si>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</si>
  <si>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</si>
  <si>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</si>
  <si>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</si>
  <si>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</si>
  <si>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</si>
  <si>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</si>
  <si>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</si>
  <si>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</si>
  <si>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</si>
  <si>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</si>
  <si>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</si>
  <si>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</si>
  <si>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</si>
  <si>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</si>
  <si>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</si>
  <si>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</si>
  <si>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</si>
  <si>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</si>
  <si>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</si>
  <si>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</si>
  <si>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</si>
  <si>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</si>
  <si>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</si>
  <si>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</si>
  <si>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</si>
  <si>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</si>
  <si>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</si>
  <si>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</si>
  <si>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</si>
  <si>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</si>
  <si>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</si>
  <si>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</si>
  <si>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</si>
  <si>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</si>
  <si>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</si>
  <si>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</si>
  <si>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</si>
  <si>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</si>
  <si>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</si>
  <si>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</si>
  <si>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</si>
  <si>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</si>
  <si>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</si>
  <si>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</si>
  <si>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</si>
  <si>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</si>
  <si>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</si>
  <si>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</si>
  <si>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</si>
  <si>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</si>
  <si>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</si>
  <si>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</si>
  <si>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</si>
  <si>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</si>
  <si>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</si>
  <si>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</si>
  <si>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</si>
  <si>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</si>
  <si>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</si>
  <si>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</si>
  <si>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</si>
  <si>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</si>
  <si>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</si>
  <si>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</si>
  <si>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</si>
  <si>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</si>
  <si>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</si>
  <si>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</si>
  <si>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</si>
  <si>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</si>
  <si>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</si>
  <si>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</si>
  <si>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</si>
  <si>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</si>
  <si>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</si>
  <si>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</si>
  <si>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</si>
  <si>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</si>
  <si>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</si>
  <si>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</si>
  <si>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</si>
  <si>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</si>
  <si>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</si>
  <si>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</si>
  <si>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</si>
  <si>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</si>
  <si>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</si>
  <si>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</si>
  <si>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</si>
  <si>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</si>
  <si>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</si>
  <si>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</si>
  <si>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</si>
  <si>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</si>
  <si>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</si>
  <si>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</si>
  <si>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</si>
  <si>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</si>
  <si>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</si>
  <si>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</si>
  <si>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</si>
  <si>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</si>
  <si>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</si>
  <si>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</si>
  <si>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</si>
  <si>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</si>
  <si>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</si>
  <si>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</si>
  <si>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</si>
  <si>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</si>
  <si>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</si>
  <si>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</si>
  <si>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</si>
  <si>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</si>
  <si>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</si>
  <si>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</si>
  <si>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</si>
  <si>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</si>
  <si>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</si>
  <si>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</si>
  <si>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</si>
  <si>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</si>
  <si>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</si>
  <si>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</si>
  <si>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</si>
  <si>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</si>
  <si>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</si>
  <si>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</si>
  <si>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</si>
  <si>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</si>
  <si>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</si>
  <si>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</si>
  <si>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</si>
  <si>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</si>
  <si>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</si>
  <si>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</si>
  <si>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</si>
  <si>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</si>
  <si>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</si>
  <si>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</si>
  <si>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</si>
  <si>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</si>
  <si>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</si>
  <si>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</si>
  <si>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</si>
  <si>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</si>
  <si>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</si>
  <si>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</si>
  <si>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</si>
  <si>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</si>
  <si>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</si>
  <si>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</si>
  <si>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</si>
  <si>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</si>
  <si>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</si>
  <si>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</si>
  <si>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</si>
  <si>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</si>
  <si>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</si>
  <si>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</si>
  <si>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</si>
  <si>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</si>
  <si>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</si>
  <si>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</si>
  <si>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</si>
  <si>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</si>
  <si>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</si>
  <si>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</si>
  <si>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</si>
  <si>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</si>
  <si>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</si>
  <si>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</si>
  <si>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</si>
  <si>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</si>
  <si>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</si>
  <si>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</si>
  <si>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</si>
  <si>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</si>
  <si>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</si>
  <si>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</si>
  <si>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</si>
  <si>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</si>
  <si>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</si>
  <si>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</si>
  <si>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</si>
  <si>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</si>
  <si>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</si>
  <si>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</si>
  <si>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</si>
  <si>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</si>
  <si>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</si>
  <si>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</si>
  <si>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</si>
  <si>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</si>
  <si>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</si>
  <si>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</si>
  <si>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</si>
  <si>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</si>
  <si>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</si>
  <si>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</si>
  <si>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</si>
  <si>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</si>
  <si>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</si>
  <si>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</si>
  <si>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</si>
  <si>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</si>
  <si>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</si>
  <si>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</si>
  <si>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</si>
  <si>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</si>
  <si>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</si>
  <si>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</si>
  <si>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</si>
  <si>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</si>
  <si>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</si>
  <si>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</si>
  <si>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</si>
  <si>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</si>
  <si>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</si>
  <si>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</si>
  <si>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</si>
  <si>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</si>
  <si>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</si>
  <si>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</si>
  <si>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</si>
  <si>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</si>
  <si>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</si>
  <si>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</si>
  <si>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</si>
  <si>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</si>
  <si>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</si>
  <si>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</si>
  <si>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</si>
  <si>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</si>
  <si>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</si>
  <si>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</si>
  <si>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</si>
  <si>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</si>
  <si>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</si>
  <si>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</si>
  <si>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</si>
  <si>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</si>
  <si>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</si>
  <si>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</si>
  <si>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</si>
  <si>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</si>
  <si>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</si>
  <si>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</si>
  <si>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</si>
  <si>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</si>
  <si>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</si>
  <si>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</si>
  <si>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</si>
  <si>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</si>
  <si>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</si>
  <si>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</si>
  <si>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</si>
  <si>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</si>
  <si>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</si>
  <si>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</si>
  <si>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</si>
  <si>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</si>
  <si>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</si>
  <si>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</si>
  <si>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</si>
  <si>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</si>
  <si>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</si>
  <si>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</si>
  <si>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</si>
  <si>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</si>
  <si>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</si>
  <si>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</si>
  <si>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</si>
  <si>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</si>
  <si>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</si>
  <si>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</si>
  <si>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</si>
  <si>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</si>
  <si>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</si>
  <si>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</si>
  <si>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</si>
  <si>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</si>
  <si>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</si>
  <si>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</si>
  <si>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</si>
  <si>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</si>
  <si>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</si>
  <si>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</si>
  <si>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</si>
  <si>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</si>
  <si>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</si>
  <si>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</si>
  <si>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</si>
  <si>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</si>
  <si>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</si>
  <si>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</si>
  <si>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</si>
  <si>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</si>
  <si>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</si>
  <si>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</si>
  <si>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</si>
  <si>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</si>
  <si>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</si>
  <si>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</si>
  <si>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</si>
  <si>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</si>
  <si>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</si>
  <si>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</si>
  <si>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</si>
  <si>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</si>
  <si>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</si>
  <si>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</si>
  <si>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</si>
  <si>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</si>
  <si>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</si>
  <si>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</si>
  <si>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</si>
  <si>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</si>
  <si>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</si>
  <si>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</si>
  <si>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</si>
  <si>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</si>
  <si>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</si>
  <si>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</si>
  <si>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</si>
  <si>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</si>
  <si>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</si>
  <si>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</si>
  <si>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</si>
  <si>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</si>
  <si>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</si>
  <si>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</si>
  <si>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</si>
  <si>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</si>
  <si>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</si>
  <si>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</si>
  <si>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</si>
  <si>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</si>
  <si>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</si>
  <si>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</si>
  <si>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</si>
  <si>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</si>
  <si>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</si>
  <si>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</si>
  <si>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</si>
  <si>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</si>
  <si>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</si>
  <si>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</si>
  <si>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</si>
  <si>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</si>
  <si>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</si>
  <si>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</si>
  <si>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</si>
  <si>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</si>
  <si>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</si>
  <si>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</si>
  <si>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</si>
  <si>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</si>
  <si>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</si>
  <si>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</si>
  <si>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</si>
  <si>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</si>
  <si>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</si>
  <si>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</si>
  <si>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</si>
  <si>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</si>
  <si>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</si>
  <si>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</si>
  <si>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</si>
  <si>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</si>
  <si>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</si>
  <si>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</si>
  <si>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</si>
  <si>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</si>
  <si>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</si>
  <si>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</si>
  <si>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</si>
  <si>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</si>
  <si>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</si>
  <si>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</si>
  <si>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</si>
  <si>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</si>
  <si>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</si>
  <si>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</si>
  <si>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</si>
  <si>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</si>
  <si>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</si>
  <si>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</si>
  <si>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</si>
  <si>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</si>
  <si>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</si>
  <si>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</si>
  <si>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</si>
  <si>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</si>
  <si>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</si>
  <si>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</si>
  <si>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</si>
  <si>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</si>
  <si>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</si>
  <si>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</si>
  <si>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</si>
  <si>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</si>
  <si>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</si>
  <si>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</si>
  <si>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</si>
  <si>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</si>
  <si>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</si>
  <si>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</si>
  <si>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</si>
  <si>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</si>
  <si>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</si>
  <si>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</si>
  <si>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</si>
  <si>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</si>
  <si>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</si>
  <si>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</si>
  <si>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</si>
  <si>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</si>
  <si>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</si>
  <si>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</si>
  <si>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</si>
  <si>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</si>
  <si>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</si>
  <si>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</si>
  <si>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</si>
  <si>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</si>
  <si>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</si>
  <si>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</si>
  <si>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</si>
  <si>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</si>
  <si>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</si>
  <si>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</si>
  <si>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</si>
  <si>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</si>
  <si>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</si>
  <si>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</si>
  <si>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</si>
  <si>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</si>
  <si>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</si>
  <si>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</si>
  <si>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</si>
  <si>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</si>
  <si>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</si>
  <si>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</si>
  <si>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</si>
  <si>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</si>
  <si>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</si>
  <si>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</si>
  <si>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</si>
  <si>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</si>
  <si>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</si>
  <si>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</si>
  <si>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</si>
  <si>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</si>
  <si>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</si>
  <si>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</si>
  <si>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</si>
  <si>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</si>
  <si>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</si>
  <si>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</si>
  <si>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</si>
  <si>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</si>
  <si>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</si>
  <si>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</si>
  <si>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</si>
  <si>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</si>
  <si>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</si>
  <si>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</si>
  <si>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</si>
  <si>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</si>
  <si>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</si>
  <si>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</si>
  <si>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</si>
  <si>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</si>
  <si>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</si>
  <si>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</si>
  <si>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</si>
  <si>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</si>
  <si>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</si>
  <si>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</si>
  <si>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</si>
  <si>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</si>
  <si>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</si>
  <si>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</si>
  <si>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</si>
  <si>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</si>
  <si>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</si>
  <si>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</si>
  <si>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</si>
  <si>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</si>
  <si>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</si>
  <si>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</si>
  <si>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</si>
  <si>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</si>
  <si>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</si>
  <si>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</si>
  <si>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</si>
  <si>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</si>
  <si>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</si>
  <si>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</si>
  <si>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</si>
  <si>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</si>
  <si>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</si>
  <si>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</si>
  <si>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</si>
  <si>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</si>
  <si>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</si>
  <si>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</si>
  <si>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</si>
  <si>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</si>
  <si>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</si>
  <si>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</si>
  <si>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</si>
  <si>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</si>
  <si>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</si>
  <si>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</si>
  <si>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</si>
  <si>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</si>
  <si>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</si>
  <si>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</si>
  <si>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</si>
  <si>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</si>
  <si>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</si>
  <si>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</si>
  <si>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</si>
  <si>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</si>
  <si>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</si>
  <si>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</si>
  <si>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</si>
  <si>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</si>
  <si>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</si>
  <si>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</si>
  <si>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</si>
  <si>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</si>
  <si>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</si>
  <si>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</si>
  <si>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</si>
  <si>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</si>
  <si>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</si>
  <si>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</si>
  <si>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</si>
  <si>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</si>
  <si>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</si>
  <si>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</si>
  <si>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</si>
  <si>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</si>
  <si>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</si>
  <si>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</si>
  <si>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</si>
  <si>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</si>
  <si>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</si>
  <si>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</si>
  <si>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</si>
  <si>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</si>
  <si>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</si>
  <si>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</si>
  <si>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</si>
  <si>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</si>
  <si>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</si>
  <si>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</si>
  <si>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</si>
  <si>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</si>
  <si>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</si>
  <si>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</si>
  <si>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</si>
  <si>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</si>
  <si>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</si>
  <si>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</si>
  <si>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</si>
  <si>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</si>
  <si>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</si>
  <si>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</si>
  <si>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</si>
  <si>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</si>
  <si>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</si>
  <si>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</si>
  <si>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</si>
  <si>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</si>
  <si>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</si>
  <si>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</si>
  <si>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</si>
  <si>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</si>
  <si>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</si>
  <si>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</si>
  <si>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</si>
  <si>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</si>
  <si>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</si>
  <si>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</si>
  <si>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</si>
  <si>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</si>
  <si>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</si>
  <si>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</si>
  <si>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</si>
  <si>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</si>
  <si>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</si>
  <si>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</si>
  <si>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</si>
  <si>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</si>
  <si>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</si>
  <si>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</si>
  <si>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</si>
  <si>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</si>
  <si>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</si>
  <si>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</si>
  <si>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</si>
  <si>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</si>
  <si>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</si>
  <si>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</si>
  <si>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</si>
  <si>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</si>
  <si>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</si>
  <si>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</si>
  <si>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</si>
  <si>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</si>
  <si>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</si>
  <si>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</si>
  <si>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</si>
  <si>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</si>
  <si>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</si>
  <si>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</si>
  <si>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</si>
  <si>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</si>
  <si>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</si>
  <si>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</si>
  <si>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</si>
  <si>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</si>
  <si>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</si>
  <si>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</si>
  <si>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</si>
  <si>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</si>
  <si>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</si>
  <si>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</si>
  <si>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</si>
  <si>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</si>
  <si>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</si>
  <si>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</si>
  <si>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</si>
  <si>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</si>
  <si>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</si>
  <si>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</si>
  <si>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</si>
  <si>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</si>
  <si>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</si>
  <si>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</si>
  <si>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</si>
  <si>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</si>
  <si>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</si>
  <si>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</si>
  <si>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</si>
  <si>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</si>
  <si>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</si>
  <si>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</si>
  <si>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</si>
  <si>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</si>
  <si>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</si>
  <si>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</si>
  <si>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</si>
  <si>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</si>
  <si>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</si>
  <si>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</si>
  <si>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</si>
  <si>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</si>
  <si>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</si>
  <si>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</si>
  <si>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</si>
  <si>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</si>
  <si>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</si>
  <si>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</si>
  <si>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</si>
  <si>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</si>
  <si>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</si>
  <si>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</si>
  <si>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</si>
  <si>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</si>
  <si>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</si>
  <si>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</si>
  <si>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</si>
  <si>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</si>
  <si>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</si>
  <si>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</si>
  <si>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</si>
  <si>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</si>
  <si>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</si>
  <si>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</si>
  <si>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</si>
  <si>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</si>
  <si>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</si>
  <si>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</si>
  <si>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</si>
  <si>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</si>
  <si>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</si>
  <si>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</si>
  <si>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</si>
  <si>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</si>
  <si>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</si>
  <si>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</si>
  <si>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</si>
  <si>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</si>
  <si>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</si>
  <si>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</si>
  <si>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</si>
  <si>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</si>
  <si>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</si>
  <si>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</si>
  <si>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</si>
  <si>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</si>
  <si>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</si>
  <si>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</si>
  <si>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</si>
  <si>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</si>
  <si>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</si>
  <si>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</si>
  <si>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</si>
  <si>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</si>
  <si>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</si>
  <si>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</si>
  <si>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</si>
  <si>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</si>
  <si>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</si>
  <si>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</si>
  <si>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</si>
  <si>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</si>
  <si>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</si>
  <si>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</si>
  <si>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</si>
  <si>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</si>
  <si>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</si>
  <si>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</si>
  <si>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</si>
  <si>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</si>
  <si>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</si>
  <si>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</si>
  <si>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</si>
  <si>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</si>
  <si>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</si>
  <si>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</si>
  <si>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</si>
  <si>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</si>
  <si>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</si>
  <si>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</si>
  <si>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</si>
  <si>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</si>
  <si>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</si>
  <si>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</si>
  <si>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</si>
  <si>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</si>
  <si>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</si>
  <si>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</si>
  <si>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</si>
  <si>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</si>
  <si>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</si>
  <si>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</si>
  <si>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</si>
  <si>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</si>
  <si>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</si>
  <si>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</si>
  <si>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</si>
  <si>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</si>
  <si>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</si>
  <si>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</si>
  <si>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</si>
  <si>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</si>
  <si>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</si>
  <si>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</si>
  <si>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</si>
  <si>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</si>
  <si>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</si>
  <si>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</si>
  <si>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</si>
  <si>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</si>
  <si>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</si>
  <si>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</si>
  <si>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</si>
  <si>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</si>
  <si>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</si>
  <si>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</si>
  <si>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</si>
  <si>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</si>
  <si>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</si>
  <si>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</si>
  <si>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</si>
  <si>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</si>
  <si>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</si>
  <si>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</si>
  <si>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</si>
  <si>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</si>
  <si>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</si>
  <si>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</si>
  <si>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</si>
  <si>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</si>
  <si>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</si>
  <si>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</si>
  <si>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</si>
  <si>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</si>
  <si>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</si>
  <si>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</si>
  <si>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</si>
  <si>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</si>
  <si>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</si>
  <si>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</si>
  <si>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</si>
  <si>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</si>
  <si>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</si>
  <si>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</si>
  <si>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</si>
  <si>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</si>
  <si>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</si>
  <si>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</si>
  <si>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</si>
  <si>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</si>
  <si>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</si>
  <si>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</si>
  <si>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</si>
  <si>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</si>
  <si>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</si>
  <si>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</si>
  <si>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</si>
  <si>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</si>
  <si>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</si>
  <si>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</si>
  <si>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</si>
  <si>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</si>
  <si>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</si>
  <si>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</si>
  <si>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</si>
  <si>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</si>
  <si>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</si>
  <si>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</si>
  <si>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</si>
  <si>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</si>
  <si>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</si>
  <si>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</si>
  <si>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</si>
  <si>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</si>
  <si>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</si>
  <si>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</si>
  <si>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</si>
  <si>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</si>
  <si>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</si>
  <si>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</si>
  <si>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</si>
  <si>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</si>
  <si>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</si>
  <si>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</si>
  <si>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</si>
  <si>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</si>
  <si>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</si>
  <si>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</si>
  <si>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</si>
  <si>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</si>
  <si>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</si>
  <si>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</si>
  <si>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</si>
  <si>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</si>
  <si>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</si>
  <si>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</si>
  <si>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</si>
  <si>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</si>
  <si>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</si>
  <si>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</si>
  <si>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</si>
  <si>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</si>
  <si>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</si>
  <si>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</si>
  <si>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</si>
  <si>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</si>
  <si>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</si>
  <si>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</si>
  <si>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</si>
  <si>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</si>
  <si>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</si>
  <si>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</si>
  <si>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</si>
  <si>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</si>
  <si>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</si>
  <si>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</si>
  <si>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</si>
  <si>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</si>
  <si>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</si>
  <si>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</si>
  <si>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</si>
  <si>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</si>
  <si>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</si>
  <si>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</si>
  <si>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</si>
  <si>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</si>
  <si>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</si>
  <si>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</si>
  <si>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</si>
  <si>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</si>
  <si>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</si>
  <si>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</si>
  <si>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</si>
  <si>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</si>
  <si>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</si>
  <si>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</si>
  <si>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</si>
  <si>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</si>
  <si>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</si>
  <si>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</si>
  <si>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</si>
  <si>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</si>
  <si>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</si>
  <si>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</si>
  <si>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</si>
  <si>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</si>
  <si>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</si>
  <si>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</si>
  <si>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</si>
  <si>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</si>
  <si>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</si>
  <si>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</si>
  <si>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</si>
  <si>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</si>
  <si>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</si>
  <si>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</si>
  <si>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</si>
  <si>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</si>
  <si>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</si>
  <si>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</si>
  <si>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</si>
  <si>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</si>
  <si>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</si>
  <si>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</si>
  <si>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</si>
  <si>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</si>
  <si>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</si>
  <si>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</si>
  <si>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</si>
  <si>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</si>
  <si>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</si>
  <si>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</si>
  <si>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</si>
  <si>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</si>
  <si>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</si>
  <si>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</si>
  <si>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</si>
  <si>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</si>
  <si>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</si>
  <si>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</si>
  <si>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</si>
  <si>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</si>
  <si>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</si>
  <si>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</si>
  <si>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</si>
  <si>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</si>
  <si>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</si>
  <si>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</si>
  <si>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</si>
  <si>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</si>
  <si>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</si>
  <si>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</si>
  <si>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</si>
  <si>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</si>
  <si>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</si>
  <si>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</si>
  <si>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</si>
  <si>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</si>
  <si>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</si>
  <si>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</si>
  <si>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</si>
  <si>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</si>
  <si>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</si>
  <si>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</si>
  <si>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</si>
  <si>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</si>
  <si>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</si>
  <si>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</si>
  <si>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</si>
  <si>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</si>
  <si>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</si>
  <si>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</si>
  <si>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</si>
  <si>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</si>
  <si>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</si>
  <si>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</si>
  <si>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</si>
  <si>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</si>
  <si>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</si>
  <si>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</si>
  <si>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</si>
  <si>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</si>
  <si>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</si>
  <si>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</si>
  <si>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</si>
  <si>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</si>
  <si>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</si>
  <si>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</si>
  <si>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</si>
  <si>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</si>
  <si>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</si>
  <si>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</si>
  <si>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</si>
  <si>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</si>
  <si>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</si>
  <si>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</si>
  <si>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</si>
  <si>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</si>
  <si>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</si>
  <si>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</si>
  <si>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</si>
  <si>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</si>
  <si>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</si>
  <si>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</si>
  <si>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</si>
  <si>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</si>
  <si>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</si>
  <si>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</si>
  <si>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</si>
  <si>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</si>
  <si>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</si>
  <si>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</si>
  <si>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</si>
  <si>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</si>
  <si>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</si>
  <si>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</si>
  <si>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</si>
  <si>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</si>
  <si>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</si>
  <si>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</si>
  <si>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</si>
  <si>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</si>
  <si>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</si>
  <si>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</si>
  <si>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</si>
  <si>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</si>
  <si>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</si>
  <si>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</si>
  <si>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</si>
  <si>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</si>
  <si>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</si>
  <si>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</si>
  <si>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</si>
  <si>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</si>
  <si>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</si>
  <si>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</si>
  <si>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</si>
  <si>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</si>
  <si>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</si>
  <si>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</si>
  <si>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</si>
  <si>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</si>
  <si>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</si>
  <si>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</si>
  <si>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</si>
  <si>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</si>
  <si>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</si>
  <si>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</si>
  <si>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</si>
  <si>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</si>
  <si>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</si>
  <si>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</si>
  <si>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</si>
  <si>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</si>
  <si>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</si>
  <si>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</si>
  <si>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</si>
  <si>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</si>
  <si>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</si>
  <si>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</si>
  <si>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</si>
  <si>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</si>
  <si>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</si>
  <si>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</si>
  <si>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</si>
  <si>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</si>
  <si>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</si>
  <si>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</si>
  <si>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</si>
  <si>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</si>
  <si>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</si>
  <si>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</si>
  <si>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</si>
  <si>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</si>
  <si>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</si>
  <si>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</si>
  <si>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</si>
  <si>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</si>
  <si>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</si>
  <si>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</si>
  <si>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</si>
  <si>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</si>
  <si>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</si>
  <si>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</si>
  <si>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</si>
  <si>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</si>
  <si>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</si>
  <si>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</si>
  <si>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</si>
  <si>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</si>
  <si>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</si>
  <si>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</si>
  <si>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</si>
  <si>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</si>
  <si>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</si>
  <si>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</si>
  <si>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</si>
  <si>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</si>
  <si>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</si>
  <si>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</si>
  <si>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</si>
  <si>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</si>
  <si>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</si>
  <si>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</si>
  <si>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</si>
  <si>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</si>
  <si>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</si>
  <si>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</si>
  <si>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</si>
  <si>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</si>
  <si>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</si>
  <si>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</si>
  <si>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</si>
  <si>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</si>
  <si>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</si>
  <si>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</si>
  <si>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</si>
  <si>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</si>
  <si>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</si>
  <si>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</si>
  <si>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</si>
  <si>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</si>
  <si>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</si>
  <si>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</si>
  <si>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</si>
  <si>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</si>
  <si>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</si>
  <si>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</si>
  <si>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</si>
  <si>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</si>
  <si>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</si>
  <si>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</si>
  <si>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</si>
  <si>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</si>
  <si>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</si>
  <si>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</si>
  <si>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</si>
  <si>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</si>
  <si>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</si>
  <si>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</si>
  <si>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</si>
  <si>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</si>
  <si>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</si>
  <si>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</si>
  <si>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</si>
  <si>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</si>
  <si>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</si>
  <si>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</si>
  <si>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</si>
  <si>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</si>
  <si>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</si>
  <si>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</si>
  <si>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</si>
  <si>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</si>
  <si>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</si>
  <si>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</si>
  <si>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</si>
  <si>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</si>
  <si>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</si>
  <si>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</si>
  <si>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</si>
  <si>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</si>
  <si>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</si>
  <si>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</si>
  <si>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</si>
  <si>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</si>
  <si>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</si>
  <si>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</si>
  <si>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</si>
  <si>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</si>
  <si>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</si>
  <si>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</si>
  <si>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</si>
  <si>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</si>
  <si>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</si>
  <si>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</si>
  <si>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</si>
  <si>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</si>
  <si>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</si>
  <si>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</si>
  <si>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</si>
  <si>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</si>
  <si>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</si>
  <si>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</si>
  <si>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</si>
  <si>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</si>
  <si>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</si>
  <si>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</si>
  <si>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</si>
  <si>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</si>
  <si>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</si>
  <si>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</si>
  <si>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</si>
  <si>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</si>
  <si>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</si>
  <si>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</si>
  <si>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</si>
  <si>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</si>
  <si>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</si>
  <si>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</si>
  <si>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</si>
  <si>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</si>
  <si>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</si>
  <si>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</si>
  <si>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</si>
  <si>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</si>
  <si>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</si>
  <si>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</si>
  <si>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</si>
  <si>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</si>
  <si>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</si>
  <si>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</si>
  <si>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</si>
  <si>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</si>
  <si>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</si>
  <si>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</si>
  <si>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</si>
  <si>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</si>
  <si>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</si>
  <si>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</si>
  <si>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</si>
  <si>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</si>
  <si>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</si>
  <si>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</si>
  <si>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</si>
  <si>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</si>
  <si>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</si>
  <si>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</si>
  <si>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</si>
  <si>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</si>
  <si>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</si>
  <si>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</si>
  <si>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</si>
  <si>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</si>
  <si>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</si>
  <si>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</si>
  <si>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</si>
  <si>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</si>
  <si>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</si>
  <si>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</si>
  <si>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</si>
  <si>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</si>
  <si>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</si>
  <si>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</si>
  <si>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</si>
  <si>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</si>
  <si>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</si>
  <si>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</si>
  <si>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</si>
  <si>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</si>
  <si>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</si>
  <si>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</si>
  <si>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</si>
  <si>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</si>
  <si>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</si>
  <si>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</si>
  <si>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</si>
  <si>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</si>
  <si>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</si>
  <si>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</si>
  <si>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</si>
  <si>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</si>
  <si>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</si>
  <si>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</si>
  <si>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</si>
  <si>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</si>
  <si>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</si>
  <si>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</si>
  <si>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</si>
  <si>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</si>
  <si>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</si>
  <si>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</si>
  <si>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</si>
  <si>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</si>
  <si>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</si>
  <si>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</si>
  <si>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</si>
  <si>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</si>
  <si>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</si>
  <si>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</si>
  <si>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</si>
  <si>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</si>
  <si>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</si>
  <si>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</si>
  <si>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</si>
  <si>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</si>
  <si>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</si>
  <si>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</si>
  <si>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</si>
  <si>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</si>
  <si>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</si>
  <si>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</si>
  <si>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</si>
  <si>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</si>
  <si>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</si>
  <si>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</si>
  <si>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</si>
  <si>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</si>
  <si>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</si>
  <si>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</si>
  <si>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</si>
  <si>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</si>
  <si>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</si>
  <si>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</si>
  <si>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</si>
  <si>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</si>
  <si>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</si>
  <si>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</si>
  <si>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</si>
  <si>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</si>
  <si>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</si>
  <si>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</si>
  <si>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</si>
  <si>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</si>
  <si>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</si>
  <si>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</si>
  <si>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</si>
  <si>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</si>
  <si>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</si>
  <si>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</si>
  <si>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</si>
  <si>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</si>
  <si>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</si>
  <si>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</si>
  <si>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</si>
  <si>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</si>
  <si>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</si>
  <si>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</si>
  <si>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</si>
  <si>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</si>
  <si>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</si>
  <si>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</si>
  <si>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</si>
  <si>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</si>
  <si>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</si>
  <si>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</si>
  <si>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</si>
  <si>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</si>
  <si>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</si>
  <si>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</si>
  <si>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</si>
  <si>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</si>
  <si>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</si>
  <si>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</si>
  <si>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</si>
  <si>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</si>
  <si>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</si>
  <si>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</si>
  <si>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</si>
  <si>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</si>
  <si>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</si>
  <si>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</si>
  <si>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</si>
  <si>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</si>
  <si>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</si>
  <si>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</si>
  <si>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</si>
  <si>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</si>
  <si>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</si>
  <si>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</si>
  <si>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</si>
  <si>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</si>
  <si>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</si>
  <si>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</si>
  <si>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</si>
  <si>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</si>
  <si>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</si>
  <si>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</si>
  <si>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</si>
  <si>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</si>
  <si>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</si>
  <si>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</si>
  <si>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</si>
  <si>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</si>
  <si>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</si>
  <si>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</si>
  <si>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</si>
  <si>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</si>
  <si>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</si>
  <si>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</si>
  <si>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</si>
  <si>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</si>
  <si>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</si>
  <si>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</si>
  <si>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</si>
  <si>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</si>
  <si>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</si>
  <si>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</si>
  <si>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</si>
  <si>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</si>
  <si>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</si>
  <si>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</si>
  <si>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</si>
  <si>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</si>
  <si>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</si>
  <si>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</si>
  <si>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</si>
  <si>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</si>
  <si>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</si>
  <si>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</si>
  <si>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</si>
  <si>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</si>
  <si>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</si>
  <si>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</si>
  <si>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</si>
  <si>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</si>
  <si>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</si>
  <si>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</si>
  <si>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</si>
  <si>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</si>
  <si>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</si>
  <si>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</si>
  <si>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</si>
  <si>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</si>
  <si>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</si>
  <si>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</si>
  <si>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</si>
  <si>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</si>
  <si>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</si>
  <si>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</si>
  <si>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</si>
  <si>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</si>
  <si>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</si>
  <si>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</si>
  <si>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</si>
  <si>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</si>
  <si>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</si>
  <si>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</si>
  <si>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</si>
  <si>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</si>
  <si>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</si>
  <si>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</si>
  <si>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</si>
  <si>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</si>
  <si>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</si>
  <si>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</si>
  <si>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</si>
  <si>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</si>
  <si>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</si>
  <si>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</si>
  <si>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</si>
  <si>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</si>
  <si>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</si>
  <si>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</si>
  <si>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</si>
  <si>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</si>
  <si>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</si>
  <si>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</si>
  <si>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</si>
  <si>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</si>
  <si>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</si>
  <si>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</si>
  <si>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</si>
  <si>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</si>
  <si>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</si>
  <si>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</si>
  <si>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</si>
  <si>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</si>
  <si>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</si>
  <si>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</si>
  <si>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</si>
  <si>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</si>
  <si>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</si>
  <si>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</si>
  <si>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</si>
  <si>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</si>
  <si>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</si>
  <si>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</si>
  <si>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</si>
  <si>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</si>
  <si>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</si>
  <si>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</si>
  <si>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</si>
  <si>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</si>
  <si>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</si>
  <si>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</si>
  <si>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</si>
  <si>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</si>
  <si>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</si>
  <si>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</si>
  <si>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</si>
  <si>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</si>
  <si>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</si>
  <si>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</si>
  <si>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</si>
  <si>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</si>
  <si>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</si>
  <si>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</si>
  <si>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</si>
  <si>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</si>
  <si>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</si>
  <si>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</si>
  <si>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</si>
  <si>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</si>
  <si>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</si>
  <si>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</si>
  <si>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</si>
  <si>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</si>
  <si>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</si>
  <si>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</si>
  <si>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</si>
  <si>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</si>
  <si>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</si>
  <si>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</si>
  <si>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</si>
  <si>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</si>
  <si>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</si>
  <si>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</si>
  <si>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</si>
  <si>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</si>
  <si>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</si>
  <si>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</si>
  <si>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</si>
  <si>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</si>
  <si>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</si>
  <si>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</si>
  <si>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</si>
  <si>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</si>
  <si>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</si>
  <si>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</si>
  <si>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</si>
  <si>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</si>
  <si>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</si>
  <si>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</si>
  <si>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</si>
  <si>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</si>
  <si>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</si>
  <si>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</si>
  <si>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</si>
  <si>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</si>
  <si>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</si>
  <si>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</si>
  <si>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</si>
  <si>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</si>
  <si>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</si>
  <si>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</si>
  <si>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</si>
  <si>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</si>
  <si>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</si>
  <si>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</si>
  <si>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</si>
  <si>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</si>
  <si>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</si>
  <si>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</si>
  <si>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</si>
  <si>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</si>
  <si>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</si>
  <si>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</si>
  <si>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</si>
  <si>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</si>
  <si>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</si>
  <si>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</si>
  <si>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</si>
  <si>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</si>
  <si>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</si>
  <si>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</si>
  <si>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</si>
  <si>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</si>
  <si>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</si>
  <si>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</si>
  <si>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</si>
  <si>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</si>
  <si>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</si>
  <si>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</si>
  <si>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</si>
  <si>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</si>
  <si>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</si>
  <si>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</si>
  <si>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</si>
  <si>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</si>
  <si>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</si>
  <si>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</si>
  <si>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</si>
  <si>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</si>
  <si>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</si>
  <si>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</si>
  <si>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</si>
  <si>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</si>
  <si>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</si>
  <si>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</si>
  <si>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</si>
  <si>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</si>
  <si>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</si>
  <si>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</si>
  <si>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</si>
  <si>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</si>
  <si>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</si>
  <si>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</si>
  <si>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</si>
  <si>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</si>
  <si>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</si>
  <si>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</si>
  <si>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</si>
  <si>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</si>
  <si>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</si>
  <si>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</si>
  <si>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</si>
  <si>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</si>
  <si>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</si>
  <si>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</si>
  <si>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</si>
  <si>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</si>
  <si>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</si>
  <si>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</si>
  <si>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</si>
  <si>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</si>
  <si>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</si>
  <si>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</si>
  <si>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</si>
  <si>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</si>
  <si>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</si>
  <si>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</si>
  <si>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</si>
  <si>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</si>
  <si>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</si>
  <si>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</si>
  <si>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</si>
  <si>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</si>
  <si>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</si>
  <si>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</si>
  <si>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</si>
  <si>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</si>
  <si>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</si>
  <si>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</si>
  <si>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</si>
  <si>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</si>
  <si>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</si>
  <si>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</si>
  <si>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</si>
  <si>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</si>
  <si>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</si>
  <si>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</si>
  <si>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</si>
  <si>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</si>
  <si>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</si>
  <si>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</si>
  <si>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</si>
  <si>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</si>
  <si>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</si>
  <si>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</si>
  <si>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</si>
  <si>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</si>
  <si>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</si>
  <si>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</si>
  <si>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</si>
  <si>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</si>
  <si>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</si>
  <si>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</si>
  <si>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</si>
  <si>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</si>
  <si>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</si>
  <si>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</si>
  <si>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</si>
  <si>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</si>
  <si>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</si>
  <si>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</si>
  <si>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</si>
  <si>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</si>
  <si>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</si>
  <si>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</si>
  <si>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</si>
  <si>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</si>
  <si>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</si>
  <si>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</si>
  <si>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</si>
  <si>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</si>
  <si>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</si>
  <si>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</si>
  <si>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</si>
  <si>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</si>
  <si>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</si>
  <si>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</si>
  <si>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</si>
  <si>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</si>
  <si>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</si>
  <si>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</si>
  <si>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</si>
  <si>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</si>
  <si>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</si>
  <si>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</si>
  <si>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</si>
  <si>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</si>
  <si>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</si>
  <si>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</si>
  <si>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</si>
  <si>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</si>
  <si>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</si>
  <si>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</si>
  <si>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</si>
  <si>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</si>
  <si>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</si>
  <si>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</si>
  <si>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</si>
  <si>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</si>
  <si>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</si>
  <si>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</si>
  <si>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</si>
  <si>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</si>
  <si>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</si>
  <si>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</si>
  <si>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</si>
  <si>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</si>
  <si>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</si>
  <si>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</si>
  <si>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</si>
  <si>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</si>
  <si>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</si>
  <si>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</si>
  <si>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</si>
  <si>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</si>
  <si>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</si>
  <si>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</si>
  <si>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</si>
  <si>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</si>
  <si>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</si>
  <si>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</si>
  <si>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</si>
  <si>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</si>
  <si>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</si>
  <si>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</si>
  <si>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</si>
  <si>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</si>
  <si>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</si>
  <si>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</si>
  <si>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</si>
  <si>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</si>
  <si>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</si>
  <si>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</si>
  <si>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</si>
  <si>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</si>
  <si>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</si>
  <si>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</si>
  <si>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</si>
  <si>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</si>
  <si>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</si>
  <si>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</si>
  <si>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</si>
  <si>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</si>
  <si>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</si>
  <si>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</si>
  <si>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</si>
  <si>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</si>
  <si>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</si>
  <si>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</si>
  <si>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</si>
  <si>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</si>
  <si>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</si>
  <si>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</si>
  <si>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</si>
  <si>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</si>
  <si>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</si>
  <si>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</si>
  <si>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</si>
  <si>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</si>
  <si>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</si>
  <si>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</si>
  <si>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</si>
  <si>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</si>
  <si>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</si>
  <si>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</si>
  <si>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</si>
  <si>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</si>
  <si>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</si>
  <si>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</si>
  <si>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</si>
  <si>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</si>
  <si>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</si>
  <si>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</si>
  <si>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</si>
  <si>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</si>
  <si>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</si>
  <si>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</si>
  <si>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</si>
  <si>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</si>
  <si>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</si>
  <si>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</si>
  <si>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</si>
  <si>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</si>
  <si>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</si>
  <si>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</si>
  <si>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</si>
  <si>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</si>
  <si>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</si>
  <si>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</si>
  <si>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</si>
  <si>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</si>
  <si>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</si>
  <si>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</si>
  <si>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</si>
  <si>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</si>
  <si>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</si>
  <si>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</si>
  <si>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</si>
  <si>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</si>
  <si>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</si>
  <si>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</si>
  <si>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</si>
  <si>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</si>
  <si>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</si>
  <si>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</si>
  <si>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</si>
  <si>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</si>
  <si>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</si>
  <si>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</si>
  <si>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</si>
  <si>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</si>
  <si>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</si>
  <si>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</si>
  <si>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</si>
  <si>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</si>
  <si>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</si>
  <si>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</si>
  <si>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</si>
  <si>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</si>
  <si>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</si>
  <si>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</si>
  <si>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</si>
  <si>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</si>
  <si>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</si>
  <si>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</si>
  <si>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</si>
  <si>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</si>
  <si>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</si>
  <si>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</si>
  <si>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</si>
  <si>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</si>
  <si>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</si>
  <si>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</si>
  <si>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</si>
  <si>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</si>
  <si>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</si>
  <si>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</si>
  <si>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</si>
  <si>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</si>
  <si>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</si>
  <si>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</si>
  <si>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</si>
  <si>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</si>
  <si>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</si>
  <si>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</si>
  <si>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</si>
  <si>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</si>
  <si>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</si>
  <si>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</si>
  <si>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</si>
  <si>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</si>
  <si>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</si>
  <si>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</si>
  <si>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</si>
  <si>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</si>
  <si>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</si>
  <si>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</si>
  <si>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</si>
  <si>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</si>
  <si>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</si>
  <si>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</si>
  <si>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</si>
  <si>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</si>
  <si>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</si>
  <si>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</si>
  <si>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</si>
  <si>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</si>
  <si>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</si>
  <si>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</si>
  <si>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</si>
  <si>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</si>
  <si>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</si>
  <si>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</si>
  <si>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</si>
  <si>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</si>
  <si>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</si>
  <si>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</si>
  <si>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</si>
  <si>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</si>
  <si>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</si>
  <si>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</si>
  <si>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</si>
  <si>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</si>
  <si>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</si>
  <si>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</si>
  <si>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</si>
  <si>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</si>
  <si>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</si>
  <si>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</si>
  <si>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</si>
  <si>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</si>
  <si>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</si>
  <si>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</si>
  <si>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</si>
  <si>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</si>
  <si>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</si>
  <si>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</si>
  <si>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</si>
  <si>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</si>
  <si>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</si>
  <si>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</si>
  <si>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</si>
  <si>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</si>
  <si>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</si>
  <si>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</si>
  <si>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</si>
  <si>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</si>
  <si>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</si>
  <si>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</si>
  <si>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</si>
  <si>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</si>
  <si>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</si>
  <si>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</si>
  <si>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</si>
  <si>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</si>
  <si>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</si>
  <si>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</si>
  <si>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</si>
  <si>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</si>
  <si>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</si>
  <si>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</si>
  <si>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</si>
  <si>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</si>
  <si>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</si>
  <si>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</si>
  <si>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</si>
  <si>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</si>
  <si>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</si>
  <si>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</si>
  <si>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</si>
  <si>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</si>
  <si>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</si>
  <si>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</si>
  <si>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</si>
  <si>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</si>
  <si>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</si>
  <si>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</si>
  <si>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</si>
  <si>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</si>
  <si>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</si>
  <si>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</si>
  <si>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</si>
  <si>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</si>
  <si>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</si>
  <si>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</si>
  <si>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</si>
  <si>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</si>
  <si>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</si>
  <si>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</si>
  <si>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</si>
  <si>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</si>
  <si>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</si>
  <si>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</si>
  <si>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</si>
  <si>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</si>
  <si>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</si>
  <si>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</si>
  <si>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</si>
  <si>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</si>
  <si>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</si>
  <si>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</si>
  <si>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</si>
  <si>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</si>
  <si>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</si>
  <si>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</si>
  <si>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</si>
  <si>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</si>
  <si>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</si>
  <si>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</si>
  <si>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</si>
  <si>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</si>
  <si>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</si>
  <si>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</si>
  <si>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</si>
  <si>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</si>
  <si>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</si>
  <si>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</si>
  <si>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</si>
  <si>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</si>
  <si>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</si>
  <si>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</si>
  <si>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</si>
  <si>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</si>
  <si>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</si>
  <si>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</si>
  <si>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</si>
  <si>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</si>
  <si>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</si>
  <si>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</si>
  <si>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</si>
  <si>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</si>
  <si>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</si>
  <si>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</si>
  <si>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</si>
  <si>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</si>
  <si>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</si>
  <si>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</si>
  <si>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</si>
  <si>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</si>
  <si>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</si>
  <si>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</si>
  <si>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</si>
  <si>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</si>
  <si>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</si>
  <si>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</si>
  <si>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</si>
  <si>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</si>
  <si>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</si>
  <si>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</si>
  <si>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</si>
  <si>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</si>
  <si>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</si>
  <si>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</si>
  <si>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</si>
  <si>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</si>
  <si>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</si>
  <si>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</si>
  <si>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</si>
  <si>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</si>
  <si>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</si>
  <si>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</si>
  <si>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</si>
  <si>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</si>
  <si>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</si>
  <si>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</si>
  <si>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</si>
  <si>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</si>
  <si>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</si>
  <si>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</si>
  <si>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</si>
  <si>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</si>
  <si>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</si>
  <si>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</si>
  <si>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</si>
  <si>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</si>
  <si>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</si>
  <si>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</si>
  <si>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</si>
  <si>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</si>
  <si>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</si>
  <si>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</si>
  <si>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</si>
  <si>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</si>
  <si>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</si>
  <si>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</si>
  <si>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</si>
  <si>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</si>
  <si>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</si>
  <si>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</si>
  <si>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</si>
  <si>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</si>
  <si>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</si>
  <si>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</si>
  <si>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</si>
  <si>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</si>
  <si>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</si>
  <si>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</si>
  <si>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</si>
  <si>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</si>
  <si>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</si>
  <si>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</si>
  <si>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</si>
  <si>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</si>
  <si>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</si>
  <si>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</si>
  <si>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</si>
  <si>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</si>
  <si>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</si>
  <si>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</si>
  <si>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</si>
  <si>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</si>
  <si>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</si>
  <si>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</si>
  <si>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</si>
  <si>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</si>
  <si>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</si>
  <si>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</si>
  <si>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</si>
  <si>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</si>
  <si>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</si>
  <si>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</si>
  <si>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</si>
  <si>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</si>
  <si>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</si>
  <si>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</si>
  <si>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</si>
  <si>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</si>
  <si>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</si>
  <si>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</si>
  <si>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</si>
  <si>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</si>
  <si>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</si>
  <si>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</si>
  <si>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</si>
  <si>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</si>
  <si>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</si>
  <si>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</si>
  <si>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</si>
  <si>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</si>
  <si>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</si>
  <si>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</si>
  <si>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</si>
  <si>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</si>
  <si>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</si>
  <si>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</si>
  <si>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</si>
  <si>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</si>
  <si>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</si>
  <si>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</si>
  <si>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</si>
  <si>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</si>
  <si>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</si>
  <si>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</si>
  <si>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</si>
  <si>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</si>
  <si>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</si>
  <si>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</si>
  <si>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</si>
  <si>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</si>
  <si>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</si>
  <si>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</si>
  <si>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</si>
  <si>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</si>
  <si>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</si>
  <si>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</si>
  <si>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</si>
  <si>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</si>
  <si>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</si>
  <si>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</si>
  <si>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</si>
  <si>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</si>
  <si>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</si>
  <si>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</si>
  <si>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</si>
  <si>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</si>
  <si>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</si>
  <si>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</si>
  <si>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</si>
  <si>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</si>
  <si>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</si>
  <si>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</si>
  <si>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</si>
  <si>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</si>
  <si>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</si>
  <si>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</si>
  <si>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</si>
  <si>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</si>
  <si>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</si>
  <si>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</si>
  <si>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</si>
  <si>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</si>
  <si>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</si>
  <si>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</si>
  <si>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</si>
  <si>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</si>
  <si>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</si>
  <si>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</si>
  <si>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</si>
  <si>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</si>
  <si>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</si>
  <si>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</si>
  <si>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</si>
  <si>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</si>
  <si>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</si>
  <si>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</si>
  <si>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</si>
  <si>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</si>
  <si>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</si>
  <si>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</si>
  <si>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</si>
  <si>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</si>
  <si>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</si>
  <si>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</si>
  <si>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</si>
  <si>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</si>
  <si>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</si>
  <si>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</si>
  <si>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</si>
  <si>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</si>
  <si>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</si>
  <si>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</si>
  <si>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</si>
  <si>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</si>
  <si>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</si>
  <si>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</si>
  <si>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</si>
  <si>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</si>
  <si>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</si>
  <si>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</si>
  <si>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</si>
  <si>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</si>
  <si>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</si>
  <si>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</si>
  <si>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</si>
  <si>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</si>
  <si>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</si>
  <si>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</si>
  <si>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</si>
  <si>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</si>
  <si>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</si>
  <si>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</si>
  <si>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</si>
  <si>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</si>
  <si>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</si>
  <si>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</si>
  <si>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</si>
  <si>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</si>
  <si>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</si>
  <si>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</si>
  <si>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</si>
  <si>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</si>
  <si>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</si>
  <si>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</si>
  <si>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</si>
  <si>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</si>
  <si>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</si>
  <si>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</si>
  <si>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</si>
  <si>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</si>
  <si>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</si>
  <si>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</si>
  <si>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</si>
  <si>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</si>
  <si>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</si>
  <si>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</si>
  <si>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</si>
  <si>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</si>
  <si>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</si>
  <si>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</si>
  <si>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</si>
  <si>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</si>
  <si>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</si>
  <si>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</si>
  <si>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</si>
  <si>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</si>
  <si>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</si>
  <si>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</si>
  <si>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</si>
  <si>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</si>
  <si>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</si>
  <si>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</si>
  <si>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</si>
  <si>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</si>
  <si>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</si>
  <si>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</si>
  <si>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</si>
  <si>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</si>
  <si>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</si>
  <si>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</si>
  <si>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</si>
  <si>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</si>
  <si>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</si>
  <si>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</si>
  <si>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</si>
  <si>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</si>
  <si>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</si>
  <si>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</si>
  <si>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</si>
  <si>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</si>
  <si>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</si>
  <si>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</si>
  <si>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</si>
  <si>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</si>
  <si>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</si>
  <si>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</si>
  <si>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</si>
  <si>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</si>
  <si>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</si>
  <si>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</si>
  <si>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</si>
  <si>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</si>
  <si>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</si>
  <si>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</si>
  <si>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</si>
  <si>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</si>
  <si>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</si>
  <si>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</si>
  <si>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</si>
  <si>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</si>
  <si>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</si>
  <si>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</si>
  <si>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</si>
  <si>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</si>
  <si>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</si>
  <si>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</si>
  <si>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</si>
  <si>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</si>
  <si>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</si>
  <si>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</si>
  <si>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</si>
  <si>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</si>
  <si>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</si>
  <si>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</si>
  <si>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</si>
  <si>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</si>
  <si>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</si>
  <si>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</si>
  <si>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</si>
  <si>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</si>
  <si>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</si>
  <si>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</si>
  <si>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</si>
  <si>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</si>
  <si>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</si>
  <si>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</si>
  <si>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</si>
  <si>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</si>
  <si>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</si>
  <si>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</si>
  <si>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</si>
  <si>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</si>
  <si>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</si>
  <si>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</si>
  <si>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</si>
  <si>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</si>
  <si>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</si>
  <si>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</si>
  <si>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</si>
  <si>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</si>
  <si>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</si>
  <si>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</si>
  <si>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</si>
  <si>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</si>
  <si>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</si>
  <si>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</si>
  <si>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</si>
  <si>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</si>
  <si>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</si>
  <si>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</si>
  <si>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</si>
  <si>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</si>
  <si>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</si>
  <si>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</si>
  <si>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</si>
  <si>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</si>
  <si>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</si>
  <si>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</si>
  <si>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</si>
  <si>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</si>
  <si>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</si>
  <si>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</si>
  <si>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</si>
  <si>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</si>
  <si>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</si>
  <si>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</si>
  <si>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</si>
  <si>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</si>
  <si>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</si>
  <si>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</si>
  <si>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</si>
  <si>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</si>
  <si>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</si>
  <si>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</si>
  <si>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</si>
  <si>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</si>
  <si>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</si>
  <si>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</si>
  <si>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</si>
  <si>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</si>
  <si>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</si>
  <si>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</si>
  <si>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</si>
  <si>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</si>
  <si>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</si>
  <si>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</si>
  <si>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</si>
  <si>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</si>
  <si>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</si>
  <si>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</si>
  <si>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</si>
  <si>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</si>
  <si>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</si>
  <si>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</si>
  <si>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</si>
  <si>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</si>
  <si>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</si>
  <si>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</si>
  <si>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</si>
  <si>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</si>
  <si>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</si>
  <si>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</si>
  <si>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</si>
  <si>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</si>
  <si>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</si>
  <si>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</si>
  <si>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</si>
  <si>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</si>
  <si>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</si>
  <si>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</si>
  <si>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</si>
  <si>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</si>
  <si>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</si>
  <si>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</si>
  <si>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</si>
  <si>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</si>
  <si>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</si>
  <si>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</si>
  <si>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</si>
  <si>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</si>
  <si>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</si>
  <si>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</si>
  <si>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</si>
  <si>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</si>
  <si>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</si>
  <si>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</si>
  <si>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</si>
  <si>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</si>
  <si>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</si>
  <si>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</si>
  <si>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</si>
  <si>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</si>
  <si>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</si>
  <si>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</si>
  <si>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</si>
  <si>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</si>
  <si>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</si>
  <si>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</si>
  <si>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</si>
  <si>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</si>
  <si>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</si>
  <si>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</si>
  <si>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</si>
  <si>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</si>
  <si>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</si>
  <si>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</si>
  <si>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</si>
  <si>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</si>
  <si>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</si>
  <si>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</si>
  <si>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</si>
  <si>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</si>
  <si>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</si>
  <si>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</si>
  <si>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</si>
  <si>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</si>
  <si>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</si>
  <si>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</si>
  <si>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</si>
  <si>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</si>
  <si>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</si>
  <si>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</si>
  <si>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</si>
  <si>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</si>
  <si>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</si>
  <si>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</si>
  <si>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</si>
  <si>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</si>
  <si>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</si>
  <si>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</si>
  <si>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</si>
  <si>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</si>
  <si>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</si>
  <si>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</si>
  <si>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</si>
  <si>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</si>
  <si>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</si>
  <si>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</si>
  <si>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</si>
  <si>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</si>
  <si>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</si>
  <si>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</si>
  <si>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</si>
  <si>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</si>
  <si>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</si>
  <si>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</si>
  <si>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</si>
  <si>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</si>
  <si>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</si>
  <si>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</si>
  <si>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</si>
  <si>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</si>
  <si>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</si>
  <si>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</si>
  <si>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</si>
  <si>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</si>
  <si>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</si>
  <si>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</si>
  <si>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</si>
  <si>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</si>
  <si>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</si>
  <si>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</si>
  <si>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</si>
  <si>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</si>
  <si>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</si>
  <si>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</si>
  <si>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</si>
  <si>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</si>
  <si>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</si>
  <si>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</si>
  <si>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</si>
  <si>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</si>
  <si>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</si>
  <si>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</si>
  <si>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</si>
  <si>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</si>
  <si>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</si>
  <si>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</si>
  <si>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</si>
  <si>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</si>
  <si>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</si>
  <si>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</si>
  <si>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</si>
  <si>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</si>
  <si>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</si>
  <si>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</si>
  <si>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</si>
  <si>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</si>
  <si>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</si>
  <si>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</si>
  <si>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</si>
  <si>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</si>
  <si>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</si>
  <si>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</si>
  <si>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</si>
  <si>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</si>
  <si>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</si>
  <si>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</si>
  <si>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</si>
  <si>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</si>
  <si>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</si>
  <si>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</si>
  <si>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</si>
  <si>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</si>
  <si>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</si>
  <si>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</si>
  <si>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</si>
  <si>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</si>
  <si>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</si>
  <si>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</si>
  <si>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</si>
  <si>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</si>
  <si>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</si>
  <si>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</si>
  <si>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</si>
  <si>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</si>
  <si>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</si>
  <si>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</si>
  <si>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</si>
  <si>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</si>
  <si>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</si>
  <si>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</si>
  <si>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</si>
  <si>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</si>
  <si>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</si>
  <si>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</si>
  <si>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</si>
  <si>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</si>
  <si>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</si>
  <si>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</si>
  <si>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</si>
  <si>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</si>
  <si>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</si>
  <si>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</si>
  <si>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</si>
  <si>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</si>
  <si>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</si>
  <si>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</si>
  <si>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</si>
  <si>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</si>
  <si>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</si>
  <si>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</si>
  <si>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</si>
  <si>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</si>
  <si>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</si>
  <si>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</si>
  <si>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</si>
  <si>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</si>
  <si>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</si>
  <si>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</si>
  <si>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</si>
  <si>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</si>
  <si>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</si>
  <si>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</si>
  <si>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</si>
  <si>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</si>
  <si>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</si>
  <si>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</si>
  <si>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</si>
  <si>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</si>
  <si>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</si>
  <si>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</si>
  <si>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</si>
  <si>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</si>
  <si>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</si>
  <si>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</si>
  <si>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</si>
  <si>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</si>
  <si>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</si>
  <si>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</si>
  <si>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</si>
  <si>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</si>
  <si>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</si>
  <si>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</si>
  <si>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</si>
  <si>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</si>
  <si>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</si>
  <si>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</si>
  <si>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</si>
  <si>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</si>
  <si>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</si>
  <si>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</si>
  <si>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</si>
  <si>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</si>
  <si>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</si>
  <si>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</si>
  <si>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</si>
  <si>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</si>
  <si>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</si>
  <si>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</si>
  <si>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</si>
  <si>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</si>
  <si>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</si>
  <si>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</si>
  <si>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</si>
  <si>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</si>
  <si>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</si>
  <si>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</si>
  <si>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</si>
  <si>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</si>
  <si>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</si>
  <si>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</si>
  <si>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</si>
  <si>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</si>
  <si>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</si>
  <si>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</si>
  <si>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</si>
  <si>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</si>
  <si>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</si>
  <si>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</si>
  <si>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</si>
  <si>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</si>
  <si>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</si>
  <si>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</si>
  <si>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</si>
  <si>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</si>
  <si>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</si>
  <si>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</si>
  <si>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</si>
  <si>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</si>
  <si>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</si>
  <si>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</si>
  <si>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</si>
  <si>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</si>
  <si>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</si>
  <si>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</si>
  <si>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</si>
  <si>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</si>
  <si>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</si>
  <si>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</si>
  <si>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</si>
  <si>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</si>
  <si>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</si>
  <si>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</si>
  <si>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</si>
  <si>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</si>
  <si>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</si>
  <si>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</si>
  <si>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</si>
  <si>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</si>
  <si>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</si>
  <si>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</si>
  <si>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</si>
  <si>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</si>
  <si>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</si>
  <si>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</si>
  <si>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</si>
  <si>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</si>
  <si>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</si>
  <si>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</si>
  <si>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</si>
  <si>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</si>
  <si>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</si>
  <si>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</si>
  <si>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</si>
  <si>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</si>
  <si>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</si>
  <si>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</si>
  <si>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</si>
  <si>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</si>
  <si>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</si>
  <si>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</si>
  <si>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</si>
  <si>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</si>
  <si>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</si>
  <si>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</si>
  <si>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</si>
  <si>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</si>
  <si>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</si>
  <si>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</si>
  <si>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</si>
  <si>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</si>
  <si>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</si>
  <si>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</si>
  <si>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</si>
  <si>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</si>
  <si>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</si>
  <si>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</si>
  <si>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</si>
  <si>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</si>
  <si>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</si>
  <si>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</si>
  <si>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</si>
  <si>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</si>
  <si>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</si>
  <si>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</si>
  <si>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</si>
  <si>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</si>
  <si>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</si>
  <si>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</si>
  <si>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</si>
  <si>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</si>
  <si>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</si>
  <si>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</si>
  <si>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</si>
  <si>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</si>
  <si>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</si>
  <si>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</si>
  <si>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</si>
  <si>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</si>
  <si>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</si>
  <si>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</si>
  <si>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</si>
  <si>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</si>
  <si>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</si>
  <si>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</si>
  <si>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</si>
  <si>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</si>
  <si>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</si>
  <si>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</si>
  <si>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</si>
  <si>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</si>
  <si>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</si>
  <si>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</si>
  <si>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</si>
  <si>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</si>
  <si>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</si>
  <si>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</si>
  <si>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</si>
  <si>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</si>
  <si>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</si>
  <si>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</si>
  <si>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</si>
  <si>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</si>
  <si>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</si>
  <si>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</si>
  <si>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</si>
  <si>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</si>
  <si>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</si>
  <si>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</si>
  <si>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</si>
  <si>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</si>
  <si>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</si>
  <si>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</si>
  <si>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</si>
  <si>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</si>
  <si>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</si>
  <si>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</si>
  <si>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</si>
  <si>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</si>
  <si>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</si>
  <si>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</si>
  <si>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</si>
  <si>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</si>
  <si>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</si>
  <si>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</si>
  <si>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</si>
  <si>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</si>
  <si>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</si>
  <si>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</si>
  <si>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</si>
  <si>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</si>
  <si>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</si>
  <si>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</si>
  <si>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</si>
  <si>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</si>
  <si>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</si>
  <si>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</si>
  <si>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</si>
  <si>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</si>
  <si>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</si>
  <si>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</si>
  <si>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</si>
  <si>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</si>
  <si>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</si>
  <si>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</si>
  <si>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</si>
  <si>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</si>
  <si>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</si>
  <si>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</si>
  <si>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</si>
  <si>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</si>
  <si>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</si>
  <si>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</si>
  <si>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</si>
  <si>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</si>
  <si>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</si>
  <si>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</si>
  <si>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</si>
  <si>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</si>
  <si>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</si>
  <si>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</si>
  <si>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</si>
  <si>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</si>
  <si>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</si>
  <si>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</si>
  <si>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</si>
  <si>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</si>
  <si>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</si>
  <si>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</si>
  <si>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</si>
  <si>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</si>
  <si>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</si>
  <si>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</si>
  <si>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</si>
  <si>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</si>
  <si>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</si>
  <si>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</si>
  <si>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</si>
  <si>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</si>
  <si>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</si>
  <si>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</si>
  <si>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</si>
  <si>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</si>
  <si>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</si>
  <si>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</si>
  <si>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</si>
  <si>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</si>
  <si>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</si>
  <si>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</si>
  <si>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</si>
  <si>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</si>
  <si>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</si>
  <si>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</si>
  <si>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</si>
  <si>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</si>
  <si>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</si>
  <si>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</si>
  <si>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</si>
  <si>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</si>
  <si>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</si>
  <si>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</si>
  <si>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</si>
  <si>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</si>
  <si>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</si>
  <si>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</si>
  <si>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</si>
  <si>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</si>
  <si>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</si>
  <si>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</si>
  <si>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</si>
  <si>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</si>
  <si>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</si>
  <si>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</si>
  <si>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</si>
  <si>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</si>
  <si>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</si>
  <si>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</si>
  <si>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</si>
  <si>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</si>
  <si>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</si>
  <si>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</si>
  <si>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</si>
  <si>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</si>
  <si>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</si>
  <si>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</si>
  <si>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</si>
  <si>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</si>
  <si>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</si>
  <si>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</si>
  <si>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</si>
  <si>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</si>
  <si>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</si>
  <si>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</si>
  <si>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</si>
  <si>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</si>
  <si>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</si>
  <si>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</si>
  <si>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</si>
  <si>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</si>
  <si>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</si>
  <si>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</si>
  <si>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</si>
  <si>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</si>
  <si>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</si>
  <si>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</si>
  <si>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</si>
  <si>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</si>
  <si>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</si>
  <si>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</si>
  <si>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</si>
  <si>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</si>
  <si>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</si>
  <si>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</si>
  <si>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</si>
  <si>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</si>
  <si>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</si>
  <si>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</si>
  <si>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</si>
  <si>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</si>
  <si>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</si>
  <si>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</si>
  <si>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</si>
  <si>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</si>
  <si>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</si>
  <si>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</si>
  <si>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</si>
  <si>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</si>
  <si>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</si>
  <si>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</si>
  <si>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</si>
  <si>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</si>
  <si>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</si>
  <si>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</si>
  <si>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</si>
  <si>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</si>
  <si>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</si>
  <si>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</si>
  <si>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</si>
  <si>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</si>
  <si>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</si>
  <si>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</si>
  <si>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</si>
  <si>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</si>
  <si>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</si>
  <si>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</si>
  <si>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</si>
  <si>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</si>
  <si>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</si>
  <si>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</si>
  <si>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</si>
  <si>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</si>
  <si>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</si>
  <si>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</si>
  <si>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</si>
  <si>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</si>
  <si>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</si>
  <si>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</si>
  <si>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</si>
  <si>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</si>
  <si>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</si>
  <si>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</si>
  <si>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</si>
  <si>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</si>
  <si>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</si>
  <si>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</si>
  <si>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</si>
  <si>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</si>
  <si>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</si>
  <si>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</si>
  <si>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</si>
  <si>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</si>
  <si>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</si>
  <si>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</si>
  <si>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</si>
  <si>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</si>
  <si>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</si>
  <si>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</si>
  <si>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</si>
  <si>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</si>
  <si>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</si>
  <si>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</si>
  <si>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</si>
  <si>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</si>
  <si>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</si>
  <si>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</si>
  <si>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</si>
  <si>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</si>
  <si>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</si>
  <si>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</si>
  <si>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</si>
  <si>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</si>
  <si>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</si>
  <si>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</si>
  <si>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</si>
  <si>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</si>
  <si>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</si>
  <si>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</si>
  <si>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</si>
  <si>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</si>
  <si>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</si>
  <si>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</si>
  <si>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</si>
  <si>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</si>
  <si>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</si>
  <si>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</si>
  <si>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</si>
  <si>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</si>
  <si>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</si>
  <si>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</si>
  <si>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</si>
  <si>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</si>
  <si>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</si>
  <si>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</si>
  <si>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</si>
  <si>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</si>
  <si>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</si>
  <si>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</si>
  <si>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</si>
  <si>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</si>
  <si>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</si>
  <si>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</si>
  <si>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</si>
  <si>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</si>
  <si>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</si>
  <si>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</si>
  <si>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</si>
  <si>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</si>
  <si>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</si>
  <si>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</si>
  <si>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</si>
  <si>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</si>
  <si>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</si>
  <si>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</si>
  <si>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</si>
  <si>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</si>
  <si>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</si>
  <si>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</si>
  <si>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</si>
  <si>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</si>
  <si>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</si>
  <si>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</si>
  <si>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</si>
  <si>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</si>
  <si>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</si>
  <si>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</si>
  <si>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</si>
  <si>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</si>
  <si>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</si>
  <si>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</si>
  <si>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</si>
  <si>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</si>
  <si>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</si>
  <si>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</si>
  <si>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</si>
  <si>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</si>
  <si>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</si>
  <si>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</si>
  <si>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</si>
  <si>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</si>
  <si>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</si>
  <si>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</si>
  <si>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</si>
  <si>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</si>
  <si>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</si>
  <si>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</si>
  <si>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</si>
  <si>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</si>
  <si>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</si>
  <si>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</si>
  <si>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</si>
  <si>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</si>
  <si>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</si>
  <si>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</si>
  <si>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</si>
  <si>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</si>
  <si>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</si>
  <si>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</si>
  <si>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</si>
  <si>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</si>
  <si>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</si>
  <si>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</si>
  <si>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</si>
  <si>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</si>
  <si>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</si>
  <si>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</si>
  <si>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</si>
  <si>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</si>
  <si>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</si>
  <si>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</si>
  <si>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</si>
  <si>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</si>
  <si>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</si>
  <si>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</si>
  <si>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</si>
  <si>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</si>
  <si>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</si>
  <si>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</si>
  <si>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</si>
  <si>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</si>
  <si>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</si>
  <si>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</si>
  <si>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</si>
  <si>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</si>
  <si>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</si>
  <si>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</si>
  <si>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</si>
  <si>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</si>
  <si>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</si>
  <si>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</si>
  <si>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</si>
  <si>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</si>
  <si>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</si>
  <si>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</si>
  <si>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</si>
  <si>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</si>
  <si>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</si>
  <si>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</si>
  <si>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</si>
  <si>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</si>
  <si>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</si>
  <si>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</si>
  <si>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</si>
  <si>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</si>
  <si>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</si>
  <si>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</si>
  <si>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</si>
  <si>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</si>
  <si>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</si>
  <si>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</si>
  <si>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</si>
  <si>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</si>
  <si>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</si>
  <si>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</si>
  <si>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</si>
  <si>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</si>
  <si>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</si>
  <si>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</si>
  <si>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</si>
  <si>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</si>
  <si>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</si>
  <si>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</si>
  <si>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</si>
  <si>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</si>
  <si>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</si>
  <si>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</si>
  <si>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</si>
  <si>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</si>
  <si>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</si>
  <si>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</si>
  <si>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</si>
  <si>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</si>
  <si>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</si>
  <si>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</si>
  <si>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</si>
  <si>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</si>
  <si>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</si>
  <si>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</si>
  <si>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</si>
  <si>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</si>
  <si>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</si>
  <si>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</si>
  <si>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</si>
  <si>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</si>
  <si>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</si>
  <si>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</si>
  <si>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</si>
  <si>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</si>
  <si>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</si>
  <si>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</si>
  <si>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</si>
  <si>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</si>
  <si>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</si>
  <si>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</si>
  <si>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</si>
  <si>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</si>
  <si>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</si>
  <si>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</si>
  <si>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</si>
  <si>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</si>
  <si>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</si>
  <si>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</si>
  <si>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</si>
  <si>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</si>
  <si>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</si>
  <si>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</si>
  <si>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</si>
  <si>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</si>
  <si>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</si>
  <si>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</si>
  <si>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</si>
  <si>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</si>
  <si>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</si>
  <si>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</si>
  <si>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</si>
  <si>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</si>
  <si>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</si>
  <si>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</si>
  <si>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</si>
  <si>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</si>
  <si>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</si>
  <si>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</si>
  <si>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</si>
  <si>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</si>
  <si>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</si>
  <si>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</si>
  <si>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</si>
  <si>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</si>
  <si>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</si>
  <si>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</si>
  <si>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</si>
  <si>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</si>
  <si>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</si>
  <si>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</si>
  <si>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</si>
  <si>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</si>
  <si>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</si>
  <si>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</si>
  <si>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</si>
  <si>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</si>
  <si>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</si>
  <si>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</si>
  <si>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</si>
  <si>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</si>
  <si>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</si>
  <si>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</si>
  <si>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</si>
  <si>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</si>
  <si>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</si>
  <si>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</si>
  <si>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</si>
  <si>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</si>
  <si>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</si>
  <si>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</si>
  <si>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</si>
  <si>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</si>
  <si>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</si>
  <si>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</si>
  <si>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</si>
  <si>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</si>
  <si>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</si>
  <si>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</si>
  <si>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</si>
  <si>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</si>
  <si>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</si>
  <si>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</si>
  <si>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</si>
  <si>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</si>
  <si>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</si>
  <si>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</si>
  <si>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</si>
  <si>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</si>
  <si>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</si>
  <si>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</si>
  <si>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</si>
  <si>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</si>
  <si>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</si>
  <si>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</si>
  <si>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</si>
  <si>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</si>
  <si>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</si>
  <si>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</si>
  <si>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</si>
  <si>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</si>
  <si>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</si>
  <si>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</si>
  <si>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</si>
  <si>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</si>
  <si>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</si>
  <si>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</si>
  <si>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</si>
  <si>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</si>
  <si>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</si>
  <si>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</si>
  <si>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</si>
  <si>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</si>
  <si>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</si>
  <si>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</si>
  <si>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</si>
  <si>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</si>
  <si>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</si>
  <si>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</si>
  <si>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</si>
  <si>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</si>
  <si>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</si>
  <si>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</si>
  <si>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</si>
  <si>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</si>
  <si>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</si>
  <si>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</si>
  <si>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</si>
  <si>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</si>
  <si>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</si>
  <si>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</si>
  <si>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</si>
  <si>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</si>
  <si>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</si>
  <si>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</si>
  <si>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</si>
  <si>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</si>
  <si>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</si>
  <si>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</si>
  <si>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</si>
  <si>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</si>
  <si>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</si>
  <si>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</si>
  <si>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</si>
  <si>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</si>
  <si>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</si>
  <si>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</si>
  <si>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</si>
  <si>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</si>
  <si>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</si>
  <si>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</si>
  <si>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</si>
  <si>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</si>
  <si>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</si>
  <si>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</si>
  <si>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</si>
  <si>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</si>
  <si>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</si>
  <si>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</si>
  <si>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</si>
  <si>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</si>
  <si>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</si>
  <si>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</si>
  <si>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</si>
  <si>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</si>
  <si>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</si>
  <si>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</si>
  <si>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</si>
  <si>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</si>
  <si>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</si>
  <si>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</si>
  <si>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</si>
  <si>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</si>
  <si>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</si>
  <si>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</si>
  <si>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</si>
  <si>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</si>
  <si>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</si>
  <si>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</si>
  <si>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</si>
  <si>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</si>
  <si>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</si>
  <si>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</si>
  <si>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</si>
  <si>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</si>
  <si>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</si>
  <si>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</si>
  <si>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</si>
  <si>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</si>
  <si>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</si>
  <si>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</si>
  <si>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</si>
  <si>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</si>
  <si>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</si>
  <si>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</si>
  <si>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</si>
  <si>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</si>
  <si>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</si>
  <si>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</si>
  <si>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</si>
  <si>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</si>
  <si>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</si>
  <si>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</si>
  <si>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</si>
  <si>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</si>
  <si>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</si>
  <si>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</si>
  <si>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</si>
  <si>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</si>
  <si>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</si>
  <si>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</si>
  <si>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</si>
  <si>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</si>
  <si>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</si>
  <si>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</si>
  <si>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</si>
  <si>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</si>
  <si>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</si>
  <si>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</si>
  <si>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</si>
  <si>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</si>
  <si>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</si>
  <si>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</si>
  <si>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</si>
  <si>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</si>
  <si>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</si>
  <si>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</si>
  <si>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</si>
  <si>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</si>
  <si>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</si>
  <si>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</si>
  <si>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</si>
  <si>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</si>
  <si>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</si>
  <si>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</si>
  <si>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</si>
  <si>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</si>
  <si>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</si>
  <si>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</si>
  <si>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</si>
  <si>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</si>
  <si>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</si>
  <si>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</si>
  <si>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</si>
  <si>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</si>
  <si>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</si>
  <si>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</si>
  <si>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</si>
  <si>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</si>
  <si>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</si>
  <si>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</si>
  <si>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</si>
  <si>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</si>
  <si>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</si>
  <si>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</si>
  <si>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</si>
  <si>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</si>
  <si>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</si>
  <si>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</si>
  <si>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</si>
  <si>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</si>
  <si>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</si>
  <si>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</si>
  <si>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</si>
  <si>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</si>
  <si>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</si>
  <si>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</si>
  <si>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</si>
  <si>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</si>
  <si>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</si>
  <si>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</si>
  <si>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</si>
  <si>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</si>
  <si>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</si>
  <si>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</si>
  <si>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</si>
  <si>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</si>
  <si>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</si>
  <si>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</si>
  <si>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</si>
  <si>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</si>
  <si>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</si>
  <si>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</si>
  <si>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</si>
  <si>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</si>
  <si>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</si>
  <si>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</si>
  <si>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</si>
  <si>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</si>
  <si>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</si>
  <si>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</si>
  <si>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</si>
  <si>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</si>
  <si>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</si>
  <si>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</si>
  <si>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</si>
  <si>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</si>
  <si>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</si>
  <si>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</si>
  <si>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</si>
  <si>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</si>
  <si>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</si>
  <si>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</si>
  <si>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</si>
  <si>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</si>
  <si>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</si>
  <si>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</si>
  <si>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</si>
  <si>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</si>
  <si>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</si>
  <si>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</si>
  <si>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</si>
  <si>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</si>
  <si>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</si>
  <si>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</si>
  <si>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</si>
  <si>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</si>
  <si>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</si>
  <si>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</si>
  <si>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</si>
  <si>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</si>
  <si>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</si>
  <si>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</si>
  <si>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</si>
  <si>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</si>
  <si>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</si>
  <si>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</si>
  <si>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</si>
  <si>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</si>
  <si>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</si>
  <si>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</si>
  <si>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</si>
  <si>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</si>
  <si>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</si>
  <si>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</si>
  <si>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</si>
  <si>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</si>
  <si>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</si>
  <si>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</si>
  <si>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</si>
  <si>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</si>
  <si>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</si>
  <si>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</si>
  <si>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</si>
  <si>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</si>
  <si>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</si>
  <si>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</si>
  <si>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</si>
  <si>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</si>
  <si>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</si>
  <si>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</si>
  <si>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</si>
  <si>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</si>
  <si>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</si>
  <si>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</si>
  <si>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</si>
  <si>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</si>
  <si>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</si>
  <si>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</si>
  <si>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</si>
  <si>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</si>
  <si>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</si>
  <si>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</si>
  <si>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</si>
  <si>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</si>
  <si>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</si>
  <si>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</si>
  <si>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</si>
  <si>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</si>
  <si>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</si>
  <si>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</si>
  <si>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</si>
  <si>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</si>
  <si>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</si>
  <si>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</si>
  <si>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</si>
  <si>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</si>
  <si>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</si>
  <si>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</si>
  <si>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</si>
  <si>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</si>
  <si>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</si>
  <si>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</si>
  <si>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</si>
  <si>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</si>
  <si>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</si>
  <si>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</si>
  <si>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</si>
  <si>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</si>
  <si>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</si>
  <si>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</si>
  <si>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</si>
  <si>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</si>
  <si>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</si>
  <si>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</si>
  <si>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</si>
  <si>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</si>
  <si>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</si>
  <si>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</si>
  <si>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</si>
  <si>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</si>
  <si>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</si>
  <si>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</si>
  <si>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</si>
  <si>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</si>
  <si>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</si>
  <si>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</si>
  <si>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</si>
  <si>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</si>
  <si>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</si>
  <si>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</si>
  <si>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</si>
  <si>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</si>
  <si>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</si>
  <si>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</si>
  <si>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</si>
  <si>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</si>
  <si>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</si>
  <si>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</si>
  <si>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</si>
  <si>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</si>
  <si>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</si>
  <si>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</si>
  <si>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</si>
  <si>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</si>
  <si>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</si>
  <si>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</si>
  <si>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</si>
  <si>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</si>
  <si>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</si>
  <si>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</si>
  <si>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</si>
  <si>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</si>
  <si>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</si>
  <si>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</si>
  <si>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</si>
  <si>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</si>
  <si>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</si>
  <si>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</si>
  <si>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</si>
  <si>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</si>
  <si>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</si>
  <si>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</si>
  <si>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</si>
  <si>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</si>
  <si>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</si>
  <si>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</si>
  <si>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</si>
  <si>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</si>
  <si>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</si>
  <si>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</si>
  <si>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</si>
  <si>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</si>
  <si>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</si>
  <si>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</si>
  <si>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</si>
  <si>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</si>
  <si>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</si>
  <si>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</si>
  <si>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</si>
  <si>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</si>
  <si>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</si>
  <si>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</si>
  <si>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</si>
  <si>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</si>
  <si>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</si>
  <si>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</si>
  <si>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</si>
  <si>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</si>
  <si>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</si>
  <si>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</si>
  <si>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</si>
  <si>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</si>
  <si>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</si>
  <si>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</si>
  <si>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</si>
  <si>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</si>
  <si>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</si>
  <si>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</si>
  <si>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</si>
  <si>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</si>
  <si>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</si>
  <si>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</si>
  <si>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</si>
  <si>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</si>
  <si>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</si>
  <si>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</si>
  <si>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</si>
  <si>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</si>
  <si>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</si>
  <si>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</si>
  <si>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</si>
  <si>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</si>
  <si>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</si>
  <si>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</si>
  <si>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</si>
  <si>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</si>
  <si>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</si>
  <si>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</si>
  <si>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</si>
  <si>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</si>
  <si>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</si>
  <si>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</si>
  <si>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</si>
  <si>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</si>
  <si>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</si>
  <si>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</si>
  <si>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</si>
  <si>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</si>
  <si>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</si>
  <si>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</si>
  <si>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</si>
  <si>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</si>
  <si>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</si>
  <si>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</si>
  <si>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</si>
  <si>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</si>
  <si>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</si>
  <si>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</si>
  <si>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</si>
  <si>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</si>
  <si>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</si>
  <si>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</si>
  <si>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</si>
  <si>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</si>
  <si>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</si>
  <si>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</si>
  <si>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</si>
  <si>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</si>
  <si>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</si>
  <si>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</si>
  <si>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</si>
  <si>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</si>
  <si>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</si>
  <si>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</si>
  <si>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</si>
  <si>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</si>
  <si>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</si>
  <si>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</si>
  <si>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</si>
  <si>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</si>
  <si>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</si>
  <si>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</si>
  <si>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</si>
  <si>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</si>
  <si>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</si>
  <si>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</si>
  <si>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</si>
  <si>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</si>
  <si>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</si>
  <si>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</si>
  <si>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</si>
  <si>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</si>
  <si>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</si>
  <si>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</si>
  <si>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</si>
  <si>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</si>
  <si>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</si>
  <si>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</si>
  <si>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</si>
  <si>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</si>
  <si>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</si>
  <si>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</si>
  <si>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</si>
  <si>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</si>
  <si>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</si>
  <si>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</si>
  <si>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</si>
  <si>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</si>
  <si>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</si>
  <si>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</si>
  <si>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</si>
  <si>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</si>
  <si>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</si>
  <si>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</si>
  <si>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</si>
  <si>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</si>
  <si>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</si>
  <si>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</si>
  <si>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</si>
  <si>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</si>
  <si>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</si>
  <si>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</si>
  <si>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</si>
  <si>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</si>
  <si>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</si>
  <si>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</si>
  <si>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</si>
  <si>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</si>
  <si>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</si>
  <si>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</si>
  <si>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</si>
  <si>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</si>
  <si>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</si>
  <si>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</si>
  <si>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</si>
  <si>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</si>
  <si>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</si>
  <si>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</si>
  <si>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</si>
  <si>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</si>
  <si>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</si>
  <si>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</si>
  <si>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</si>
  <si>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</si>
  <si>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</si>
  <si>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</si>
  <si>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</si>
  <si>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</si>
  <si>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</si>
  <si>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</si>
  <si>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</si>
  <si>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</si>
  <si>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</si>
  <si>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</si>
  <si>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</si>
  <si>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</si>
  <si>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</si>
  <si>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</si>
  <si>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</si>
  <si>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</si>
  <si>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</si>
  <si>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</si>
  <si>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</si>
  <si>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</si>
  <si>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</si>
  <si>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</si>
  <si>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</si>
  <si>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</si>
  <si>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</si>
  <si>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</si>
  <si>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</si>
  <si>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</si>
  <si>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</si>
  <si>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</si>
  <si>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</si>
  <si>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</si>
  <si>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</si>
  <si>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</si>
  <si>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</si>
  <si>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</si>
  <si>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</si>
  <si>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</si>
  <si>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</si>
  <si>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</si>
  <si>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</si>
  <si>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</si>
  <si>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</si>
  <si>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</si>
  <si>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</si>
  <si>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</si>
  <si>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</si>
  <si>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</si>
  <si>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</si>
  <si>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</si>
  <si>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</si>
  <si>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</si>
  <si>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</si>
  <si>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</si>
  <si>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</si>
  <si>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</si>
  <si>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</si>
  <si>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</si>
  <si>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</si>
  <si>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</si>
  <si>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</si>
  <si>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</si>
  <si>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</si>
  <si>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</si>
  <si>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</si>
  <si>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</si>
  <si>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</si>
  <si>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</si>
  <si>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</si>
  <si>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</si>
  <si>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</si>
  <si>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</si>
  <si>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</si>
  <si>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</si>
  <si>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</si>
  <si>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</si>
  <si>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</si>
  <si>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</si>
  <si>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</si>
  <si>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</si>
  <si>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</si>
  <si>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</si>
  <si>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</si>
  <si>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</si>
  <si>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</si>
  <si>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</si>
  <si>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</si>
  <si>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</si>
  <si>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</si>
  <si>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</si>
  <si>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</si>
  <si>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</si>
  <si>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</si>
  <si>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</si>
  <si>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</si>
  <si>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</si>
  <si>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</si>
  <si>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</si>
  <si>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</si>
  <si>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</si>
  <si>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</si>
  <si>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</si>
  <si>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</si>
  <si>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</si>
  <si>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</si>
  <si>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</si>
  <si>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</si>
  <si>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</si>
  <si>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</si>
  <si>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</si>
  <si>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</si>
  <si>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</si>
  <si>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</si>
  <si>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</si>
  <si>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</si>
  <si>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</si>
  <si>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</si>
  <si>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</si>
  <si>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</si>
  <si>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</si>
  <si>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</si>
  <si>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</si>
  <si>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</si>
  <si>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</si>
  <si>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</si>
  <si>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</si>
  <si>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</si>
  <si>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</si>
  <si>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</si>
  <si>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</si>
  <si>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</si>
  <si>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</si>
  <si>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</si>
  <si>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</si>
  <si>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</si>
  <si>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</si>
  <si>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</si>
  <si>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</si>
  <si>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</si>
  <si>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</si>
  <si>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</si>
  <si>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</si>
  <si>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</si>
  <si>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</si>
  <si>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</si>
  <si>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</si>
  <si>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</si>
  <si>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</si>
  <si>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</si>
  <si>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</si>
  <si>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</si>
  <si>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</si>
  <si>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</si>
  <si>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</si>
  <si>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</si>
  <si>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</si>
  <si>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</si>
  <si>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</si>
  <si>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</si>
  <si>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</si>
  <si>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</si>
  <si>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</si>
  <si>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</si>
  <si>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</si>
  <si>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</si>
  <si>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</si>
  <si>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</si>
  <si>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</si>
  <si>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</si>
  <si>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</si>
  <si>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</si>
  <si>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</si>
  <si>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</si>
  <si>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</si>
  <si>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</si>
  <si>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</si>
  <si>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</si>
  <si>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</si>
  <si>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</si>
  <si>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</si>
  <si>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</si>
  <si>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</si>
  <si>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</si>
  <si>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</si>
  <si>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</si>
  <si>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</si>
  <si>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</si>
  <si>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</si>
  <si>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</si>
  <si>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</si>
  <si>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</si>
  <si>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</si>
  <si>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</si>
  <si>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</si>
  <si>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</si>
  <si>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</si>
  <si>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</si>
  <si>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</si>
  <si>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</si>
  <si>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</si>
  <si>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</si>
  <si>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</si>
  <si>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</si>
  <si>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</si>
  <si>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</si>
  <si>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</si>
  <si>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</si>
  <si>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</si>
  <si>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</si>
  <si>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</si>
  <si>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</si>
  <si>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</si>
  <si>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</si>
  <si>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</si>
  <si>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</si>
  <si>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</si>
  <si>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</si>
  <si>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</si>
  <si>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</si>
  <si>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</si>
  <si>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</si>
  <si>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</si>
  <si>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</si>
  <si>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</si>
  <si>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</si>
  <si>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</si>
  <si>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</si>
  <si>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</si>
  <si>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</si>
  <si>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</si>
  <si>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</si>
  <si>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</si>
  <si>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</si>
  <si>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</si>
  <si>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</si>
  <si>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</si>
  <si>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</si>
  <si>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</si>
  <si>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</si>
  <si>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</si>
  <si>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</si>
  <si>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</si>
  <si>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</si>
  <si>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</si>
  <si>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</si>
  <si>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</si>
  <si>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</si>
  <si>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</si>
  <si>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</si>
  <si>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</si>
  <si>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</si>
  <si>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</si>
  <si>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</si>
  <si>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</si>
  <si>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</si>
  <si>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</si>
  <si>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</si>
  <si>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</si>
  <si>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</si>
  <si>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</si>
  <si>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</si>
  <si>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</si>
  <si>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</si>
  <si>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</si>
  <si>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</si>
  <si>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</si>
  <si>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</si>
  <si>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</si>
  <si>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</si>
  <si>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</si>
  <si>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</si>
  <si>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</si>
  <si>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</si>
  <si>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</si>
  <si>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</si>
  <si>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</si>
  <si>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</si>
  <si>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</si>
  <si>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</si>
  <si>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</si>
  <si>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</si>
  <si>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</si>
  <si>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</si>
  <si>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</si>
  <si>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</si>
  <si>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</si>
  <si>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</si>
  <si>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</si>
  <si>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</si>
  <si>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</si>
  <si>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</si>
  <si>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</si>
  <si>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</si>
  <si>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</si>
  <si>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</si>
  <si>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</si>
  <si>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</si>
  <si>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</si>
  <si>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</si>
  <si>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</si>
  <si>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</si>
  <si>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</si>
  <si>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</si>
  <si>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</si>
  <si>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</si>
  <si>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</si>
  <si>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</si>
  <si>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</si>
  <si>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</si>
  <si>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</si>
  <si>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</si>
  <si>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</si>
  <si>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</si>
  <si>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</si>
  <si>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</si>
  <si>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</si>
  <si>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</si>
  <si>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</si>
  <si>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</si>
  <si>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</si>
  <si>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</si>
  <si>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</si>
  <si>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</si>
  <si>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</si>
  <si>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</si>
  <si>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</si>
  <si>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</si>
  <si>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</si>
  <si>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</si>
  <si>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</si>
  <si>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</si>
  <si>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</si>
  <si>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</si>
  <si>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</si>
  <si>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</si>
  <si>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</si>
  <si>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</si>
  <si>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</si>
  <si>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</si>
  <si>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</si>
  <si>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</si>
  <si>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</si>
  <si>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</si>
  <si>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</si>
  <si>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</si>
  <si>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</si>
  <si>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</si>
  <si>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</si>
  <si>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</si>
  <si>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</si>
  <si>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</si>
  <si>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</si>
  <si>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</si>
  <si>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</si>
  <si>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</si>
  <si>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</si>
  <si>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</si>
  <si>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</si>
  <si>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</si>
  <si>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</si>
  <si>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</si>
  <si>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</si>
  <si>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</si>
  <si>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</si>
  <si>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</si>
  <si>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</si>
  <si>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</si>
  <si>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</si>
  <si>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</si>
  <si>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</si>
  <si>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</si>
  <si>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</si>
  <si>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</si>
  <si>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</si>
  <si>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</si>
  <si>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</si>
  <si>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</si>
  <si>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</si>
  <si>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</si>
  <si>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</si>
  <si>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</si>
  <si>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</si>
  <si>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</si>
  <si>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</si>
  <si>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</si>
  <si>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</si>
  <si>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</si>
  <si>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</si>
  <si>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</si>
  <si>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</si>
  <si>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</si>
  <si>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</si>
  <si>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</si>
  <si>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</si>
  <si>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</si>
  <si>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</si>
  <si>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</si>
  <si>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</si>
  <si>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</si>
  <si>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</si>
  <si>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</si>
  <si>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</si>
  <si>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</si>
  <si>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</si>
  <si>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</si>
  <si>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</si>
  <si>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</si>
  <si>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</si>
  <si>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</si>
  <si>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</si>
  <si>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</si>
  <si>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</si>
  <si>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</si>
  <si>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</si>
  <si>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</si>
  <si>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</si>
  <si>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</si>
  <si>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</si>
  <si>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</si>
  <si>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</si>
  <si>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</si>
  <si>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</si>
  <si>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</si>
  <si>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</si>
  <si>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</si>
  <si>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</si>
  <si>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</si>
  <si>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</si>
  <si>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</si>
  <si>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</si>
  <si>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</si>
  <si>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</si>
  <si>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</si>
  <si>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</si>
  <si>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</si>
  <si>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</si>
  <si>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</si>
  <si>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</si>
  <si>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</si>
  <si>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</si>
  <si>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</si>
  <si>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</si>
  <si>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</si>
  <si>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</si>
  <si>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</si>
  <si>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</si>
  <si>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</si>
  <si>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</si>
  <si>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</si>
  <si>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</si>
  <si>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</si>
  <si>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</si>
  <si>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</si>
  <si>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</si>
  <si>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</si>
  <si>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</si>
  <si>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</si>
  <si>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</si>
  <si>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</si>
  <si>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</si>
  <si>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</si>
  <si>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</si>
  <si>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</si>
  <si>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</si>
  <si>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</si>
  <si>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</si>
  <si>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</si>
  <si>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</si>
  <si>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</si>
  <si>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</si>
  <si>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</si>
  <si>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</si>
  <si>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</si>
  <si>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</si>
  <si>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</si>
  <si>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</si>
  <si>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</si>
  <si>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</si>
  <si>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</si>
  <si>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</si>
  <si>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</si>
  <si>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</si>
  <si>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</si>
  <si>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</si>
  <si>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</si>
  <si>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</si>
  <si>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</si>
  <si>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</si>
  <si>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</si>
  <si>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</si>
  <si>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</si>
  <si>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</si>
  <si>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</si>
  <si>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</si>
  <si>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</si>
  <si>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</si>
  <si>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</si>
  <si>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</si>
  <si>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</si>
  <si>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</si>
  <si>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</si>
  <si>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</si>
  <si>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</si>
  <si>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</si>
  <si>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</si>
  <si>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</si>
  <si>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</si>
  <si>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</si>
  <si>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</si>
  <si>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</si>
  <si>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</si>
  <si>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</si>
  <si>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</si>
  <si>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</si>
  <si>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</si>
  <si>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</si>
  <si>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</si>
  <si>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</si>
  <si>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</si>
  <si>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</si>
  <si>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</si>
  <si>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</si>
  <si>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</si>
  <si>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</si>
  <si>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</si>
  <si>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</si>
  <si>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</si>
  <si>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</si>
  <si>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</si>
  <si>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</si>
  <si>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</si>
  <si>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</si>
  <si>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</si>
  <si>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</si>
  <si>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</si>
  <si>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</si>
  <si>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</si>
  <si>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</si>
  <si>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</si>
  <si>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</si>
  <si>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</si>
  <si>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</si>
  <si>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</si>
  <si>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</si>
  <si>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</si>
  <si>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</si>
  <si>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</si>
  <si>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</si>
  <si>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</si>
  <si>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</si>
  <si>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</si>
  <si>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</si>
  <si>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</si>
  <si>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</si>
  <si>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</si>
  <si>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</si>
  <si>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</si>
  <si>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</si>
  <si>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</si>
  <si>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</si>
  <si>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</si>
  <si>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</si>
  <si>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</si>
  <si>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</si>
  <si>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</si>
  <si>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</si>
  <si>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</si>
  <si>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</si>
  <si>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</si>
  <si>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</si>
  <si>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</si>
  <si>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</si>
  <si>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</si>
  <si>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</si>
  <si>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</si>
  <si>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</si>
  <si>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</si>
  <si>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</si>
  <si>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</si>
  <si>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</si>
  <si>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</si>
  <si>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</si>
  <si>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</si>
  <si>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</si>
  <si>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</si>
  <si>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</si>
  <si>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</si>
  <si>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</si>
  <si>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</si>
  <si>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</si>
  <si>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</si>
  <si>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</si>
  <si>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</si>
  <si>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</si>
  <si>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</si>
  <si>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</si>
  <si>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</si>
  <si>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</si>
  <si>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</si>
  <si>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</si>
  <si>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</si>
  <si>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</si>
  <si>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</si>
  <si>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</si>
  <si>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</si>
  <si>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</si>
  <si>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</si>
  <si>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</si>
  <si>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</si>
  <si>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</si>
  <si>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</si>
  <si>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</si>
  <si>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</si>
  <si>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</si>
  <si>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</si>
  <si>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</si>
  <si>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</si>
  <si>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</si>
  <si>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</si>
  <si>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</si>
  <si>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</si>
  <si>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</si>
  <si>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</si>
  <si>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</si>
  <si>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</si>
  <si>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</si>
  <si>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</si>
  <si>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</si>
  <si>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</si>
  <si>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</si>
  <si>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</si>
  <si>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</si>
  <si>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</si>
  <si>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</si>
  <si>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</si>
  <si>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</si>
  <si>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</si>
  <si>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</si>
  <si>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</si>
  <si>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</si>
  <si>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</si>
  <si>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</si>
  <si>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</si>
  <si>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</si>
  <si>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</si>
  <si>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</si>
  <si>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</si>
  <si>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</si>
  <si>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</si>
  <si>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</si>
  <si>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</si>
  <si>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</si>
  <si>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</si>
  <si>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</si>
  <si>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</si>
  <si>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</si>
  <si>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</si>
  <si>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</si>
  <si>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</si>
  <si>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</si>
  <si>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</si>
  <si>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</si>
  <si>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</si>
  <si>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</si>
  <si>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</si>
  <si>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</si>
  <si>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</si>
  <si>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</si>
  <si>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</si>
  <si>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</si>
  <si>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</si>
  <si>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</si>
  <si>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</si>
  <si>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</si>
  <si>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</si>
  <si>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</si>
  <si>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</si>
  <si>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</si>
  <si>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</si>
  <si>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</si>
  <si>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</si>
  <si>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</si>
  <si>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</si>
  <si>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</si>
  <si>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</si>
  <si>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</si>
  <si>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</si>
  <si>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</si>
  <si>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</si>
  <si>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</si>
  <si>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</si>
  <si>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</si>
  <si>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</si>
  <si>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</si>
  <si>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</si>
  <si>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</si>
  <si>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</si>
  <si>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</si>
  <si>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</si>
  <si>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</si>
  <si>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</si>
  <si>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</si>
  <si>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</si>
  <si>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</si>
  <si>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</si>
  <si>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</si>
  <si>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</si>
  <si>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</si>
  <si>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</si>
  <si>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</si>
  <si>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</si>
  <si>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</si>
  <si>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</si>
  <si>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</si>
  <si>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</si>
  <si>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</si>
  <si>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</si>
  <si>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</si>
  <si>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</si>
  <si>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</si>
  <si>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</si>
  <si>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</si>
  <si>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</si>
  <si>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</si>
  <si>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</si>
  <si>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</si>
  <si>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</si>
  <si>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</si>
  <si>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</si>
  <si>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</si>
  <si>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</si>
  <si>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</si>
  <si>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</si>
  <si>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</si>
  <si>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</si>
  <si>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</si>
  <si>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</si>
  <si>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</si>
  <si>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</si>
  <si>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</si>
  <si>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</si>
  <si>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</si>
  <si>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</si>
  <si>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</si>
  <si>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</si>
  <si>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</si>
  <si>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</si>
  <si>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</si>
  <si>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</si>
  <si>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</si>
  <si>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</si>
  <si>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</si>
  <si>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</si>
  <si>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</si>
  <si>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</si>
  <si>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</si>
  <si>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</si>
  <si>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</si>
  <si>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</si>
  <si>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</si>
  <si>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</si>
  <si>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</si>
  <si>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</si>
  <si>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</si>
  <si>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</si>
  <si>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</si>
  <si>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</si>
  <si>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</si>
  <si>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</si>
  <si>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</si>
  <si>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</si>
  <si>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</si>
  <si>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</si>
  <si>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</si>
  <si>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</si>
  <si>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</si>
  <si>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</si>
  <si>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</si>
  <si>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</si>
  <si>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</si>
  <si>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</si>
  <si>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</si>
  <si>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</si>
  <si>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</si>
  <si>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</si>
  <si>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</si>
  <si>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</si>
  <si>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</si>
  <si>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</si>
  <si>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</si>
  <si>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</si>
  <si>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</si>
  <si>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</si>
  <si>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</si>
  <si>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</si>
  <si>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</si>
  <si>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</si>
  <si>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</si>
  <si>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</si>
  <si>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</si>
  <si>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</si>
  <si>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</si>
  <si>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</si>
  <si>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</si>
  <si>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</si>
  <si>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</si>
  <si>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</si>
  <si>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</si>
  <si>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</si>
  <si>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</si>
  <si>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</si>
  <si>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</si>
  <si>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</si>
  <si>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</si>
  <si>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</si>
  <si>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</si>
  <si>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</si>
  <si>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</si>
  <si>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</si>
  <si>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</si>
  <si>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</si>
  <si>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</si>
  <si>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</si>
  <si>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</si>
  <si>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</si>
  <si>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</si>
  <si>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</si>
  <si>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</si>
  <si>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</si>
  <si>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</si>
  <si>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</si>
  <si>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</si>
  <si>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</si>
  <si>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</si>
  <si>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</si>
  <si>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</si>
  <si>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</si>
  <si>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</si>
  <si>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</si>
  <si>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</si>
  <si>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</si>
  <si>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</si>
  <si>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</si>
  <si>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</si>
  <si>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</si>
  <si>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</si>
  <si>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</si>
  <si>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</si>
  <si>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</si>
  <si>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</si>
  <si>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</si>
  <si>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</si>
  <si>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</si>
  <si>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</si>
  <si>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</si>
  <si>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</si>
  <si>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</si>
  <si>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</si>
  <si>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</si>
  <si>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</si>
  <si>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</si>
  <si>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</si>
  <si>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</si>
  <si>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</si>
  <si>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</si>
  <si>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</si>
  <si>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</si>
  <si>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</si>
  <si>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</si>
  <si>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</si>
  <si>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</si>
  <si>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</si>
  <si>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</si>
  <si>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</si>
  <si>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</si>
  <si>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</si>
  <si>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</si>
  <si>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</si>
  <si>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</si>
  <si>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</si>
  <si>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</si>
  <si>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</si>
  <si>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</si>
  <si>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</si>
  <si>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</si>
  <si>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</si>
  <si>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</si>
  <si>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</si>
  <si>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</si>
  <si>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</si>
  <si>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</si>
  <si>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</si>
  <si>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</si>
  <si>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</si>
  <si>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</si>
  <si>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</si>
  <si>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</si>
  <si>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</si>
  <si>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</si>
  <si>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</si>
  <si>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</si>
  <si>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</si>
  <si>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</si>
  <si>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</si>
  <si>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</si>
  <si>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</si>
  <si>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</si>
  <si>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</si>
  <si>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</si>
  <si>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</si>
  <si>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</si>
  <si>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</si>
  <si>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</si>
  <si>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</si>
  <si>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</si>
  <si>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</si>
  <si>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</si>
  <si>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</si>
  <si>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</si>
  <si>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</si>
  <si>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</si>
  <si>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</si>
  <si>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</si>
  <si>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</si>
  <si>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</si>
  <si>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</si>
  <si>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</si>
  <si>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</si>
  <si>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</si>
  <si>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</si>
  <si>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</si>
  <si>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</si>
  <si>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</si>
  <si>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</si>
  <si>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</si>
  <si>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</si>
  <si>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</si>
  <si>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</si>
  <si>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</si>
  <si>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</si>
  <si>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</si>
  <si>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</si>
  <si>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</si>
  <si>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</si>
  <si>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</si>
  <si>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</si>
  <si>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</si>
  <si>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</si>
  <si>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</si>
  <si>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</si>
  <si>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</si>
  <si>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</si>
  <si>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</si>
  <si>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</si>
  <si>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</si>
  <si>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</si>
  <si>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</si>
  <si>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</si>
  <si>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</si>
  <si>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</si>
  <si>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</si>
  <si>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</si>
  <si>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</si>
  <si>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</si>
  <si>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</si>
  <si>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</si>
  <si>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</si>
  <si>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</si>
  <si>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</si>
  <si>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</si>
  <si>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</si>
  <si>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</si>
  <si>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</si>
  <si>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</si>
  <si>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</si>
  <si>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</si>
  <si>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</si>
  <si>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</si>
  <si>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</si>
  <si>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</si>
  <si>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</si>
  <si>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</si>
  <si>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</si>
  <si>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</si>
  <si>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</si>
  <si>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</si>
  <si>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</si>
  <si>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</si>
  <si>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</si>
  <si>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</si>
  <si>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</si>
  <si>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</si>
  <si>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</si>
  <si>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</si>
  <si>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</si>
  <si>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</si>
  <si>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</si>
  <si>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</si>
  <si>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</si>
  <si>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</si>
  <si>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</si>
  <si>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</si>
  <si>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</si>
  <si>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</si>
  <si>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</si>
  <si>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</si>
  <si>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</si>
  <si>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</si>
  <si>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</si>
  <si>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</si>
  <si>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</si>
  <si>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</si>
  <si>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</si>
  <si>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</si>
  <si>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</si>
  <si>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</si>
  <si>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</si>
  <si>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</si>
  <si>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</si>
  <si>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</si>
  <si>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</si>
  <si>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</si>
  <si>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</si>
  <si>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</si>
  <si>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</si>
  <si>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</si>
  <si>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</si>
  <si>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</si>
  <si>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</si>
  <si>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</si>
  <si>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</si>
  <si>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</si>
  <si>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</si>
  <si>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</si>
  <si>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</si>
  <si>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</si>
  <si>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</si>
  <si>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</si>
  <si>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</si>
  <si>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</si>
  <si>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</si>
  <si>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</si>
  <si>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</si>
  <si>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</si>
  <si>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</si>
  <si>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</si>
  <si>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</si>
  <si>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</si>
  <si>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</si>
  <si>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</si>
  <si>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</si>
  <si>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</si>
  <si>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</si>
  <si>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</si>
  <si>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</si>
  <si>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</si>
  <si>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</si>
  <si>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</si>
  <si>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</si>
  <si>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</si>
  <si>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</si>
  <si>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</si>
  <si>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</si>
  <si>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</si>
  <si>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</si>
  <si>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</si>
  <si>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</si>
  <si>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</si>
  <si>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</si>
  <si>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</si>
  <si>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</si>
  <si>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</si>
  <si>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</si>
  <si>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</si>
  <si>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</si>
  <si>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</si>
  <si>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</si>
  <si>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</si>
  <si>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</si>
  <si>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</si>
  <si>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</si>
  <si>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</si>
  <si>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</si>
  <si>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</si>
  <si>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</si>
  <si>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</si>
  <si>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</si>
  <si>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</si>
  <si>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</si>
  <si>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</si>
  <si>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</si>
  <si>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</si>
  <si>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</si>
  <si>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</si>
  <si>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</si>
  <si>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</si>
  <si>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</si>
  <si>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</si>
  <si>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</si>
  <si>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</si>
  <si>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</si>
  <si>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</si>
  <si>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</si>
  <si>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</si>
  <si>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</si>
  <si>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</si>
  <si>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</si>
  <si>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</si>
  <si>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</si>
  <si>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</si>
  <si>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</si>
  <si>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</si>
  <si>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</si>
  <si>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</si>
  <si>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</si>
  <si>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</si>
  <si>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</si>
  <si>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</si>
  <si>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</si>
  <si>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</si>
  <si>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</si>
  <si>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</si>
  <si>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</si>
  <si>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</si>
  <si>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</si>
  <si>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</si>
  <si>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</si>
  <si>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</si>
  <si>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</si>
  <si>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</si>
  <si>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</si>
  <si>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</si>
  <si>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</si>
  <si>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</si>
  <si>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</si>
  <si>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</si>
  <si>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</si>
  <si>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</si>
  <si>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</si>
  <si>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</si>
  <si>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</si>
  <si>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</si>
  <si>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</si>
  <si>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</si>
  <si>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</si>
  <si>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</si>
  <si>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</si>
  <si>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</si>
  <si>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</si>
  <si>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</si>
  <si>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</si>
  <si>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</si>
  <si>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</si>
  <si>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</si>
  <si>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</si>
  <si>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</si>
  <si>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</si>
  <si>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</si>
  <si>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</si>
  <si>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</si>
  <si>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</si>
  <si>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</si>
  <si>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</si>
  <si>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</si>
  <si>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</si>
  <si>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</si>
  <si>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</si>
  <si>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</si>
  <si>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</si>
  <si>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</si>
  <si>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</si>
  <si>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</si>
  <si>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</si>
  <si>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</si>
  <si>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</si>
  <si>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</si>
  <si>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</si>
  <si>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</si>
  <si>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</si>
  <si>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</si>
  <si>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</si>
  <si>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</si>
  <si>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</si>
  <si>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</si>
  <si>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</si>
  <si>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</si>
  <si>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</si>
  <si>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</si>
  <si>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</si>
  <si>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</si>
  <si>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</si>
  <si>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</si>
  <si>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</si>
  <si>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</si>
  <si>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</si>
  <si>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</si>
  <si>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</si>
  <si>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</si>
  <si>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</si>
  <si>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</si>
  <si>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</si>
  <si>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</si>
  <si>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</si>
  <si>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</si>
  <si>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</si>
  <si>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</si>
  <si>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</si>
  <si>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</si>
  <si>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</si>
  <si>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</si>
  <si>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</si>
  <si>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</si>
  <si>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</si>
  <si>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</si>
  <si>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</si>
  <si>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</si>
  <si>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</si>
  <si>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</si>
  <si>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</si>
  <si>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</si>
  <si>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</si>
  <si>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</si>
  <si>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</si>
  <si>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</si>
  <si>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</si>
  <si>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</si>
  <si>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</si>
  <si>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</si>
  <si>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</si>
  <si>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</si>
  <si>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</si>
  <si>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</si>
  <si>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</si>
  <si>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</si>
  <si>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</si>
  <si>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</si>
  <si>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</si>
  <si>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</si>
  <si>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</si>
  <si>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</si>
  <si>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</si>
  <si>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</si>
  <si>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</si>
  <si>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</si>
  <si>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</si>
  <si>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</si>
  <si>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</si>
  <si>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</si>
  <si>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</si>
  <si>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</si>
  <si>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</si>
  <si>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</si>
  <si>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</si>
  <si>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</si>
  <si>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</si>
  <si>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</si>
  <si>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</si>
  <si>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</si>
  <si>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</si>
  <si>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</si>
  <si>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</si>
  <si>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</si>
  <si>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</si>
  <si>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</si>
  <si>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</si>
  <si>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</si>
  <si>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</si>
  <si>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</si>
  <si>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</si>
  <si>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</si>
  <si>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</si>
  <si>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</si>
  <si>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</si>
  <si>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</si>
  <si>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</si>
  <si>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</si>
  <si>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</si>
  <si>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</si>
  <si>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</si>
  <si>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</si>
  <si>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</si>
  <si>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</si>
  <si>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</si>
  <si>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</si>
  <si>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</si>
  <si>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</si>
  <si>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</si>
  <si>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</si>
  <si>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</si>
  <si>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</si>
  <si>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</si>
  <si>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</si>
  <si>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</si>
  <si>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</si>
  <si>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</si>
  <si>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</si>
  <si>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</si>
  <si>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</si>
  <si>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</si>
  <si>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</si>
  <si>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</si>
  <si>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</si>
  <si>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</si>
  <si>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</si>
  <si>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</si>
  <si>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</si>
  <si>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</si>
  <si>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</si>
  <si>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</si>
  <si>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</si>
  <si>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</si>
  <si>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</si>
  <si>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</si>
  <si>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</si>
  <si>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</si>
  <si>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</si>
  <si>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</si>
  <si>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</si>
  <si>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</si>
  <si>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</si>
  <si>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</si>
  <si>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</si>
  <si>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</si>
  <si>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</si>
  <si>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</si>
  <si>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</si>
  <si>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</si>
  <si>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</si>
  <si>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</si>
  <si>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</si>
  <si>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</si>
  <si>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</si>
  <si>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</si>
  <si>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</si>
  <si>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</si>
  <si>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</si>
  <si>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</si>
  <si>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</si>
  <si>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</si>
  <si>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</si>
  <si>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</si>
  <si>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</si>
  <si>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</si>
  <si>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</si>
  <si>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</si>
  <si>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</si>
  <si>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</si>
  <si>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</si>
  <si>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</si>
  <si>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</si>
  <si>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</si>
  <si>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</si>
  <si>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</si>
  <si>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</si>
  <si>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</si>
  <si>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</si>
  <si>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</si>
  <si>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</si>
  <si>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</si>
  <si>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</si>
  <si>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</si>
  <si>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</si>
  <si>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</si>
  <si>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</si>
  <si>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</si>
  <si>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</si>
  <si>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</si>
  <si>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</si>
  <si>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</si>
  <si>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</si>
  <si>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</si>
  <si>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</si>
  <si>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</si>
  <si>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</si>
  <si>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</si>
  <si>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</si>
  <si>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</si>
  <si>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</si>
  <si>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</si>
  <si>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</si>
  <si>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</si>
  <si>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</si>
  <si>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</si>
  <si>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</si>
  <si>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</si>
  <si>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</si>
  <si>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</si>
  <si>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</si>
  <si>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</si>
  <si>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</si>
  <si>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</si>
  <si>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</si>
  <si>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</si>
  <si>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</si>
  <si>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</si>
  <si>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</si>
  <si>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</si>
  <si>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</si>
  <si>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</si>
  <si>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</si>
  <si>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</si>
  <si>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</si>
  <si>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</si>
  <si>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</si>
  <si>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</si>
  <si>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</si>
  <si>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</si>
  <si>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</si>
  <si>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</si>
  <si>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</si>
  <si>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</si>
  <si>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</si>
  <si>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</si>
  <si>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</si>
  <si>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</si>
  <si>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</si>
  <si>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</si>
  <si>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</si>
  <si>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</si>
  <si>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</si>
  <si>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</si>
  <si>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</si>
  <si>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</si>
  <si>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</si>
  <si>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</si>
  <si>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</si>
  <si>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</si>
  <si>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</si>
  <si>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</si>
  <si>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</si>
  <si>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</si>
  <si>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</si>
  <si>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</si>
  <si>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</si>
  <si>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</si>
  <si>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</si>
  <si>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</si>
  <si>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</si>
  <si>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</si>
  <si>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</si>
  <si>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</si>
  <si>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</si>
  <si>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</si>
  <si>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</si>
  <si>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</si>
  <si>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</si>
  <si>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</si>
  <si>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</si>
  <si>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</si>
  <si>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</si>
  <si>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</si>
  <si>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</si>
  <si>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</si>
  <si>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</si>
  <si>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</si>
  <si>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</si>
  <si>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</si>
  <si>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</si>
  <si>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</si>
  <si>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</si>
  <si>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</si>
  <si>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</si>
  <si>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</si>
  <si>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</si>
  <si>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</si>
  <si>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</si>
  <si>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</si>
  <si>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</si>
  <si>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</si>
  <si>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</si>
  <si>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</si>
  <si>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</si>
  <si>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</si>
  <si>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</si>
  <si>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</si>
  <si>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</si>
  <si>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</si>
  <si>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</si>
  <si>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</si>
  <si>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</si>
  <si>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</si>
  <si>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</si>
  <si>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</si>
  <si>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</si>
  <si>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</si>
  <si>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</si>
  <si>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</si>
  <si>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</si>
  <si>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</si>
  <si>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</si>
  <si>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</si>
  <si>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</si>
  <si>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</si>
  <si>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</si>
  <si>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</si>
  <si>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</si>
  <si>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</si>
  <si>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</si>
  <si>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</si>
  <si>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</si>
  <si>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</si>
  <si>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</si>
  <si>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</si>
  <si>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</si>
  <si>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</si>
  <si>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</si>
  <si>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</si>
  <si>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</si>
  <si>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</si>
  <si>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</si>
  <si>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</si>
  <si>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</si>
  <si>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</si>
  <si>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</si>
  <si>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</si>
  <si>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</si>
  <si>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</si>
  <si>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</si>
  <si>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</si>
  <si>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</si>
  <si>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</si>
  <si>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</si>
  <si>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</si>
  <si>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</si>
  <si>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</si>
  <si>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</si>
  <si>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</si>
  <si>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</si>
  <si>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</si>
  <si>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</si>
  <si>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</si>
  <si>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</si>
  <si>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</si>
  <si>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</si>
  <si>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</si>
  <si>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</si>
  <si>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</si>
  <si>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</si>
  <si>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</si>
  <si>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</si>
  <si>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</si>
  <si>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</si>
  <si>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</si>
  <si>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</si>
  <si>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</si>
  <si>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</si>
  <si>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</si>
  <si>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</si>
  <si>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</si>
  <si>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</si>
  <si>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</si>
  <si>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</si>
  <si>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</si>
  <si>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</si>
  <si>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</si>
  <si>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</si>
  <si>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</si>
  <si>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</si>
  <si>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</si>
  <si>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</si>
  <si>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</si>
  <si>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</si>
  <si>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</si>
  <si>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</si>
  <si>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</si>
  <si>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</si>
  <si>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</si>
  <si>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</si>
  <si>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</si>
  <si>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</si>
  <si>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</si>
  <si>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</si>
  <si>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</si>
  <si>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</si>
  <si>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</si>
  <si>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</si>
  <si>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</si>
  <si>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</si>
  <si>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</si>
  <si>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</si>
  <si>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</si>
  <si>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</si>
  <si>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</si>
  <si>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</si>
  <si>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</si>
  <si>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</si>
  <si>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</si>
  <si>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</si>
  <si>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</si>
  <si>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</si>
  <si>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</si>
  <si>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</si>
  <si>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</si>
  <si>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</si>
  <si>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</si>
  <si>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</si>
  <si>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</si>
  <si>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</si>
  <si>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</si>
  <si>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</si>
  <si>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</si>
  <si>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</si>
  <si>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</si>
  <si>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</si>
  <si>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</si>
  <si>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</si>
  <si>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</si>
  <si>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</si>
  <si>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</si>
  <si>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</si>
  <si>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</si>
  <si>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</si>
  <si>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</si>
  <si>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</si>
  <si>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</si>
  <si>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</si>
  <si>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</si>
  <si>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</si>
  <si>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</si>
  <si>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</si>
  <si>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</si>
  <si>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</si>
  <si>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</si>
  <si>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</si>
  <si>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</si>
  <si>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</si>
  <si>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</si>
  <si>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</si>
  <si>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</si>
  <si>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</si>
  <si>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</si>
  <si>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</si>
  <si>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</si>
  <si>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</si>
  <si>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</si>
  <si>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</si>
  <si>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</si>
  <si>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</si>
  <si>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</si>
  <si>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</si>
  <si>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</si>
  <si>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</si>
  <si>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</si>
  <si>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</si>
  <si>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</si>
  <si>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</si>
  <si>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</si>
  <si>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</si>
  <si>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</si>
  <si>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</si>
  <si>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</si>
  <si>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</si>
  <si>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</si>
  <si>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</si>
  <si>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</si>
  <si>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</si>
  <si>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</si>
  <si>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</si>
  <si>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</si>
  <si>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</si>
  <si>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</si>
  <si>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</si>
  <si>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</si>
  <si>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</si>
  <si>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</si>
  <si>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</si>
  <si>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</si>
  <si>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</si>
  <si>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</si>
  <si>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</si>
  <si>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</si>
  <si>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</si>
  <si>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</si>
  <si>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</si>
  <si>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</si>
  <si>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</si>
  <si>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</si>
  <si>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</si>
  <si>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</si>
  <si>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</si>
  <si>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</si>
  <si>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</si>
  <si>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</si>
  <si>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</si>
  <si>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</si>
  <si>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</si>
  <si>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</si>
  <si>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</si>
  <si>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</si>
  <si>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</si>
  <si>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</si>
  <si>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</si>
  <si>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</si>
  <si>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</si>
  <si>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</si>
  <si>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</si>
  <si>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</si>
  <si>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</si>
  <si>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</si>
  <si>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</si>
  <si>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</si>
  <si>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</si>
  <si>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</si>
  <si>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</si>
  <si>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</si>
  <si>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</si>
  <si>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</si>
  <si>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</si>
  <si>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</si>
  <si>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</si>
  <si>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</si>
  <si>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</si>
  <si>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</si>
  <si>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</si>
  <si>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</si>
  <si>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</si>
  <si>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</si>
  <si>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</si>
  <si>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</si>
  <si>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</si>
  <si>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</si>
  <si>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</si>
  <si>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</si>
  <si>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</si>
  <si>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</si>
  <si>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</si>
  <si>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</si>
  <si>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</si>
  <si>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</si>
  <si>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</si>
  <si>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</si>
  <si>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</si>
  <si>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</si>
  <si>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</si>
  <si>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</si>
  <si>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</si>
  <si>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</si>
  <si>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</si>
  <si>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</si>
  <si>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</si>
  <si>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</si>
  <si>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</si>
  <si>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</si>
  <si>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</si>
  <si>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</si>
  <si>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</si>
  <si>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</si>
  <si>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</si>
  <si>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</si>
  <si>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</si>
  <si>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</si>
  <si>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</si>
  <si>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</si>
  <si>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</si>
  <si>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</si>
  <si>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</si>
  <si>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</si>
  <si>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</si>
  <si>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</si>
  <si>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</si>
  <si>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</si>
  <si>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</si>
  <si>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</si>
  <si>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</si>
  <si>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</si>
  <si>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</si>
  <si>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</si>
  <si>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</si>
  <si>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</si>
  <si>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</si>
  <si>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</si>
  <si>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</si>
  <si>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</si>
  <si>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</si>
  <si>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</si>
  <si>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</si>
  <si>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</si>
  <si>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</si>
  <si>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</si>
  <si>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</si>
  <si>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</si>
  <si>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</si>
  <si>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</si>
  <si>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</si>
  <si>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</si>
  <si>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</si>
  <si>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</si>
  <si>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</si>
  <si>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</si>
  <si>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</si>
  <si>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</si>
  <si>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</si>
  <si>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</si>
  <si>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</si>
  <si>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</si>
  <si>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</si>
  <si>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</si>
  <si>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</si>
  <si>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</si>
  <si>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</si>
  <si>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</si>
  <si>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</si>
  <si>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</si>
  <si>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</si>
  <si>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</si>
  <si>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</si>
  <si>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</si>
  <si>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</si>
  <si>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</si>
  <si>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</si>
  <si>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</si>
  <si>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</si>
  <si>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</si>
  <si>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</si>
  <si>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</si>
  <si>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</si>
  <si>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</si>
  <si>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</si>
  <si>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</si>
  <si>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</si>
  <si>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</si>
  <si>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</si>
  <si>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</si>
  <si>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</si>
  <si>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</si>
  <si>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</si>
  <si>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</si>
  <si>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</si>
  <si>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</si>
  <si>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</si>
  <si>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</si>
  <si>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</si>
  <si>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</si>
  <si>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</si>
  <si>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</si>
  <si>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</si>
  <si>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</si>
  <si>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</si>
  <si>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</si>
  <si>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</si>
  <si>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</si>
  <si>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</si>
  <si>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</si>
  <si>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</si>
  <si>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</si>
  <si>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</si>
  <si>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</si>
  <si>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</si>
  <si>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</si>
  <si>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</si>
  <si>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</si>
  <si>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</si>
  <si>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</si>
  <si>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</si>
  <si>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</si>
  <si>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</si>
  <si>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</si>
  <si>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</si>
  <si>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</si>
  <si>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</si>
  <si>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</si>
  <si>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</si>
  <si>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</si>
  <si>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</si>
  <si>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</si>
  <si>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</si>
  <si>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</si>
  <si>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</si>
  <si>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</si>
  <si>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</si>
  <si>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</si>
  <si>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</si>
  <si>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</si>
  <si>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</si>
  <si>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</si>
  <si>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</si>
  <si>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</si>
  <si>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</si>
  <si>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</si>
  <si>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</si>
  <si>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</si>
  <si>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</si>
  <si>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</si>
  <si>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</si>
  <si>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</si>
  <si>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</si>
  <si>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</si>
  <si>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</si>
  <si>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</si>
  <si>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</si>
  <si>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</si>
  <si>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</si>
  <si>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</si>
  <si>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</si>
  <si>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</si>
  <si>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</si>
  <si>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</si>
  <si>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</si>
  <si>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</si>
  <si>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</si>
  <si>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</si>
  <si>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</si>
  <si>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</si>
  <si>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</si>
  <si>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</si>
  <si>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</si>
  <si>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</si>
  <si>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</si>
  <si>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</si>
  <si>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</si>
  <si>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</si>
  <si>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</si>
  <si>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</si>
  <si>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</si>
  <si>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</si>
  <si>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</si>
  <si>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</si>
  <si>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</si>
  <si>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</si>
  <si>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</si>
  <si>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</si>
  <si>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</si>
  <si>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</si>
  <si>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</si>
  <si>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</si>
  <si>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</si>
  <si>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</si>
  <si>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</si>
  <si>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</si>
  <si>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</si>
  <si>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</si>
  <si>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</si>
  <si>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</si>
  <si>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</si>
  <si>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</si>
  <si>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</si>
  <si>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</si>
  <si>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</si>
  <si>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</si>
  <si>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</si>
  <si>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</si>
  <si>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</si>
  <si>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</si>
  <si>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</si>
  <si>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</si>
  <si>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</si>
  <si>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</si>
  <si>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</si>
  <si>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</si>
  <si>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</si>
  <si>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</si>
  <si>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</si>
  <si>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</si>
  <si>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</si>
  <si>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</si>
  <si>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</si>
  <si>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</si>
  <si>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</si>
  <si>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</si>
  <si>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</si>
  <si>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</si>
  <si>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</si>
  <si>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</si>
  <si>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</si>
  <si>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</si>
  <si>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</si>
  <si>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</si>
  <si>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</si>
  <si>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</si>
  <si>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</si>
  <si>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</si>
  <si>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</si>
  <si>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</si>
  <si>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</si>
  <si>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</si>
  <si>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</si>
  <si>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</si>
  <si>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</si>
  <si>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</si>
  <si>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</si>
  <si>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</si>
  <si>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</si>
  <si>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</si>
  <si>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</si>
  <si>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</si>
  <si>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</si>
  <si>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</si>
  <si>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</si>
  <si>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</si>
  <si>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</si>
  <si>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</si>
  <si>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</si>
  <si>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</si>
  <si>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</si>
  <si>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</si>
  <si>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</si>
  <si>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</si>
  <si>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</si>
  <si>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</si>
  <si>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</si>
  <si>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</si>
  <si>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</si>
  <si>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</si>
  <si>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</si>
  <si>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</si>
  <si>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</si>
  <si>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</si>
  <si>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</si>
  <si>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</si>
  <si>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</si>
  <si>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</si>
  <si>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</si>
  <si>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</si>
  <si>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</si>
  <si>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</si>
  <si>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</si>
  <si>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</si>
  <si>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</si>
  <si>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</si>
  <si>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</si>
  <si>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</si>
  <si>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</si>
  <si>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</si>
  <si>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</si>
  <si>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</si>
  <si>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</si>
  <si>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</si>
  <si>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</si>
  <si>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</si>
  <si>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</si>
  <si>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</si>
  <si>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</si>
  <si>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</si>
  <si>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</si>
  <si>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</si>
  <si>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</si>
  <si>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</si>
  <si>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</si>
  <si>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</si>
  <si>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</si>
  <si>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</si>
  <si>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</si>
  <si>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</si>
  <si>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</si>
  <si>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</si>
  <si>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</si>
  <si>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</si>
  <si>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</si>
  <si>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</si>
  <si>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</si>
  <si>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</si>
  <si>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</si>
  <si>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</si>
  <si>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</si>
  <si>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</si>
  <si>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</si>
  <si>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</si>
  <si>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</si>
  <si>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</si>
  <si>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</si>
  <si>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</si>
  <si>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</si>
  <si>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</si>
  <si>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</si>
  <si>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</si>
  <si>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</si>
  <si>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</si>
  <si>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</si>
  <si>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</si>
  <si>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</si>
  <si>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</si>
  <si>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</si>
  <si>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</si>
  <si>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</si>
  <si>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</si>
  <si>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</si>
  <si>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</si>
  <si>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</si>
  <si>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</si>
  <si>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</si>
  <si>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</si>
  <si>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</si>
  <si>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</si>
  <si>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</si>
  <si>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</si>
  <si>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</si>
  <si>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</si>
  <si>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</si>
  <si>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</si>
  <si>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</si>
  <si>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</si>
  <si>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</si>
  <si>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</si>
  <si>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</si>
  <si>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</si>
  <si>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</si>
  <si>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</si>
  <si>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</si>
  <si>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</si>
  <si>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</si>
  <si>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</si>
  <si>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</si>
  <si>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</si>
  <si>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</si>
  <si>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</si>
  <si>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</si>
  <si>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</si>
  <si>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</si>
  <si>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</si>
  <si>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</si>
  <si>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</si>
  <si>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</si>
  <si>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</si>
  <si>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</si>
  <si>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</si>
  <si>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</si>
  <si>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</si>
  <si>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</si>
  <si>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</si>
  <si>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</si>
  <si>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</si>
  <si>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</si>
  <si>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</si>
  <si>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</si>
  <si>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</si>
  <si>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</si>
  <si>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</si>
  <si>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</si>
  <si>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</si>
  <si>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</si>
  <si>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</si>
  <si>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</si>
  <si>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</si>
  <si>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</si>
  <si>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</si>
  <si>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</si>
  <si>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</si>
  <si>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</si>
  <si>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</si>
  <si>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</si>
  <si>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</si>
  <si>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</si>
  <si>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</si>
  <si>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</si>
  <si>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</si>
  <si>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</si>
  <si>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</si>
  <si>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</si>
  <si>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</si>
  <si>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</si>
  <si>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</si>
  <si>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</si>
  <si>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</si>
  <si>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</si>
  <si>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</si>
  <si>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</si>
  <si>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</si>
  <si>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</si>
  <si>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</si>
  <si>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</si>
  <si>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</si>
  <si>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</si>
  <si>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</si>
  <si>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</si>
  <si>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</si>
  <si>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</si>
  <si>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</si>
  <si>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</si>
  <si>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</si>
  <si>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</si>
  <si>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</si>
  <si>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</si>
  <si>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</si>
  <si>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</si>
  <si>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</si>
  <si>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</si>
  <si>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</si>
  <si>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</si>
  <si>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</si>
  <si>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</si>
  <si>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</si>
  <si>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</si>
  <si>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</si>
  <si>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</si>
  <si>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</si>
  <si>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</si>
  <si>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</si>
  <si>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</si>
  <si>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</si>
  <si>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</si>
  <si>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</si>
  <si>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</si>
  <si>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</si>
  <si>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</si>
  <si>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</si>
  <si>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</si>
  <si>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</si>
  <si>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</si>
  <si>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</si>
  <si>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</si>
  <si>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</si>
  <si>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</si>
  <si>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</si>
  <si>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</si>
  <si>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</si>
  <si>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</si>
  <si>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</si>
  <si>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</si>
  <si>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</si>
  <si>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</si>
  <si>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</si>
  <si>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</si>
  <si>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</si>
  <si>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</si>
  <si>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</si>
  <si>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</si>
  <si>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</si>
  <si>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</si>
  <si>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</si>
  <si>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</si>
  <si>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</si>
  <si>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</si>
  <si>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</si>
  <si>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</si>
  <si>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</si>
  <si>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</si>
  <si>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</si>
  <si>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</si>
  <si>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</si>
  <si>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</si>
  <si>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</si>
  <si>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</si>
  <si>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</si>
  <si>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</si>
  <si>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</si>
  <si>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</si>
  <si>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</si>
  <si>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</si>
  <si>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</si>
  <si>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</si>
  <si>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</si>
  <si>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</si>
  <si>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</si>
  <si>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</si>
  <si>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</si>
  <si>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</si>
  <si>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</si>
  <si>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</si>
  <si>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</si>
  <si>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</si>
  <si>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</si>
  <si>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</si>
  <si>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</si>
  <si>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</si>
  <si>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</si>
  <si>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</si>
  <si>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</si>
  <si>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</si>
  <si>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</si>
  <si>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</si>
  <si>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</si>
  <si>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</si>
  <si>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</si>
  <si>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</si>
  <si>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</si>
  <si>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</si>
  <si>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</si>
  <si>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</si>
  <si>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</si>
  <si>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</si>
  <si>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</si>
  <si>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</si>
  <si>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</si>
  <si>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</si>
  <si>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</si>
  <si>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</si>
  <si>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</si>
  <si>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</si>
  <si>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</si>
  <si>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</si>
  <si>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</si>
  <si>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</si>
  <si>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</si>
  <si>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</si>
  <si>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</si>
  <si>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</si>
  <si>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</si>
  <si>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</si>
  <si>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</si>
  <si>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</si>
  <si>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</si>
  <si>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</si>
  <si>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</si>
  <si>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</si>
  <si>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</si>
  <si>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</si>
  <si>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</si>
  <si>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</si>
  <si>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</si>
  <si>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</si>
  <si>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</si>
  <si>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</si>
  <si>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</si>
  <si>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</si>
  <si>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</si>
  <si>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</si>
  <si>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</si>
  <si>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</si>
  <si>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</si>
  <si>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</si>
  <si>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</si>
  <si>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</si>
  <si>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</si>
  <si>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</si>
  <si>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</si>
  <si>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</si>
  <si>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</si>
  <si>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</si>
  <si>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</si>
  <si>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</si>
  <si>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</si>
  <si>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</si>
  <si>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</si>
  <si>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</si>
  <si>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</si>
  <si>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</si>
  <si>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</si>
  <si>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</si>
  <si>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</si>
  <si>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</si>
  <si>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</si>
  <si>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</si>
  <si>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</si>
  <si>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</si>
  <si>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</si>
  <si>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</si>
  <si>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</si>
  <si>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</si>
  <si>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</si>
  <si>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</si>
  <si>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</si>
  <si>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</si>
  <si>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</si>
  <si>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</si>
  <si>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</si>
  <si>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</si>
  <si>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</si>
  <si>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</si>
  <si>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</si>
  <si>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</si>
  <si>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</si>
  <si>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</si>
  <si>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</si>
  <si>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</si>
  <si>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</si>
  <si>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</si>
  <si>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</si>
  <si>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</si>
  <si>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</si>
  <si>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</si>
  <si>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</si>
  <si>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</si>
  <si>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</si>
  <si>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</si>
  <si>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</si>
  <si>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</si>
  <si>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</si>
  <si>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</si>
  <si>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</si>
  <si>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</si>
  <si>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</si>
  <si>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</si>
  <si>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</si>
  <si>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</si>
  <si>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</si>
  <si>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</si>
  <si>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</si>
  <si>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</si>
  <si>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</si>
  <si>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</si>
  <si>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</si>
  <si>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</si>
  <si>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</si>
  <si>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</si>
  <si>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</si>
  <si>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</si>
  <si>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</si>
  <si>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</si>
  <si>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</si>
  <si>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</si>
  <si>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</si>
  <si>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</si>
  <si>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</si>
  <si>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</si>
  <si>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</si>
  <si>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</si>
  <si>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</si>
  <si>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</si>
  <si>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</si>
  <si>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</si>
  <si>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</si>
  <si>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</si>
  <si>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</si>
  <si>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</si>
  <si>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</si>
  <si>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</si>
  <si>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</si>
  <si>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</si>
  <si>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</si>
  <si>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</si>
  <si>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</si>
  <si>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</si>
  <si>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</si>
  <si>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</si>
  <si>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</si>
  <si>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</si>
  <si>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</si>
  <si>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</si>
  <si>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</si>
  <si>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</si>
  <si>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</si>
  <si>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</si>
  <si>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</si>
  <si>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</si>
  <si>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</si>
  <si>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</si>
  <si>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</si>
  <si>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</si>
  <si>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</si>
  <si>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</si>
  <si>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</si>
  <si>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</si>
  <si>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</si>
  <si>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</si>
  <si>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</si>
  <si>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</si>
  <si>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</si>
  <si>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</si>
  <si>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</si>
  <si>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</si>
  <si>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</si>
  <si>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</si>
  <si>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</si>
  <si>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</si>
  <si>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</si>
  <si>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</si>
  <si>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</si>
  <si>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</si>
  <si>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</si>
  <si>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</si>
  <si>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</si>
  <si>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</si>
  <si>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</si>
  <si>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</si>
  <si>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</si>
  <si>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</si>
  <si>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</si>
  <si>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</si>
  <si>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</si>
  <si>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</si>
  <si>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</si>
  <si>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</si>
  <si>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</si>
  <si>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</si>
  <si>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</si>
  <si>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</si>
  <si>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</si>
  <si>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</si>
  <si>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</si>
  <si>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</si>
  <si>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</si>
  <si>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</si>
  <si>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</si>
  <si>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</si>
  <si>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</si>
  <si>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</si>
  <si>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</si>
  <si>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</si>
  <si>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</si>
  <si>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</si>
  <si>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</si>
  <si>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</si>
  <si>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</si>
  <si>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</si>
  <si>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</si>
  <si>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</si>
  <si>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</si>
  <si>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</si>
  <si>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</si>
  <si>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</si>
  <si>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</si>
  <si>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</si>
  <si>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</si>
  <si>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</si>
  <si>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</si>
  <si>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</si>
  <si>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</si>
  <si>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</si>
  <si>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</si>
  <si>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</si>
  <si>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</si>
  <si>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</si>
  <si>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</si>
  <si>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</si>
  <si>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</si>
  <si>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</si>
  <si>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</si>
  <si>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</si>
  <si>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</si>
  <si>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</si>
  <si>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</si>
  <si>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</si>
  <si>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</si>
  <si>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</si>
  <si>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</si>
  <si>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</si>
  <si>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</si>
  <si>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</si>
  <si>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</si>
  <si>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</si>
  <si>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</si>
  <si>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</si>
  <si>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</si>
  <si>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</si>
  <si>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</si>
  <si>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</si>
  <si>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</si>
  <si>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</si>
  <si>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</si>
  <si>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</si>
  <si>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</si>
  <si>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</si>
  <si>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</si>
  <si>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</si>
  <si>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</si>
  <si>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</si>
  <si>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</si>
  <si>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</si>
  <si>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</si>
  <si>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</si>
  <si>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</si>
  <si>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</si>
  <si>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</si>
  <si>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</si>
  <si>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</si>
  <si>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</si>
  <si>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</si>
  <si>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</si>
  <si>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</si>
  <si>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</si>
  <si>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</si>
  <si>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</si>
  <si>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</si>
  <si>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</si>
  <si>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</si>
  <si>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</si>
  <si>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</si>
  <si>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</si>
  <si>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</si>
  <si>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</si>
  <si>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</si>
  <si>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</si>
  <si>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</si>
  <si>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</si>
  <si>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</si>
  <si>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</si>
  <si>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</si>
  <si>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</si>
  <si>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</si>
  <si>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</si>
  <si>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</si>
  <si>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</si>
  <si>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</si>
  <si>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</si>
  <si>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</si>
  <si>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</si>
  <si>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</si>
  <si>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</si>
  <si>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</si>
  <si>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</si>
  <si>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</si>
  <si>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</si>
  <si>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</si>
  <si>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</si>
  <si>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</si>
  <si>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</si>
  <si>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</si>
  <si>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</si>
  <si>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</si>
  <si>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</si>
  <si>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</si>
  <si>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</si>
  <si>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</si>
  <si>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</si>
  <si>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</si>
  <si>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</si>
  <si>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</si>
  <si>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</si>
  <si>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</si>
  <si>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</si>
  <si>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</si>
  <si>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</si>
  <si>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</si>
  <si>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</si>
  <si>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</si>
  <si>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</si>
  <si>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</si>
  <si>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</si>
  <si>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</si>
  <si>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</si>
  <si>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</si>
  <si>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</si>
  <si>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</si>
  <si>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</si>
  <si>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</si>
  <si>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</si>
  <si>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</si>
  <si>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</si>
  <si>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</si>
  <si>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</si>
  <si>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</si>
  <si>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</si>
  <si>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</si>
  <si>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</si>
  <si>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</si>
  <si>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</si>
  <si>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</si>
  <si>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</si>
  <si>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</si>
  <si>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</si>
  <si>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</si>
  <si>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</si>
  <si>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</si>
  <si>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</si>
  <si>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</si>
  <si>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</si>
  <si>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</si>
  <si>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</si>
  <si>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</si>
  <si>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</si>
  <si>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</si>
  <si>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</si>
  <si>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</si>
  <si>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</si>
  <si>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</si>
  <si>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</si>
  <si>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</si>
  <si>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</si>
  <si>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</si>
  <si>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</si>
  <si>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</si>
  <si>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</si>
  <si>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</si>
  <si>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</si>
  <si>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</si>
  <si>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</si>
  <si>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</si>
  <si>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</si>
  <si>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</si>
  <si>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</si>
  <si>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</si>
  <si>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</si>
  <si>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</si>
  <si>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</si>
  <si>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</si>
  <si>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</si>
  <si>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</si>
  <si>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</si>
  <si>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</si>
  <si>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</si>
  <si>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</si>
  <si>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</si>
  <si>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</si>
  <si>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</si>
  <si>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</si>
  <si>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</si>
  <si>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</si>
  <si>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</si>
  <si>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</si>
  <si>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</si>
  <si>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</si>
  <si>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</si>
  <si>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</si>
  <si>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</si>
  <si>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</si>
  <si>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</si>
  <si>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</si>
  <si>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</si>
  <si>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</si>
  <si>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</si>
  <si>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</si>
  <si>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</si>
  <si>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</si>
  <si>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</si>
  <si>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</si>
  <si>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</si>
  <si>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</si>
  <si>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</si>
  <si>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</si>
  <si>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</si>
  <si>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</si>
  <si>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</si>
  <si>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</si>
  <si>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</si>
  <si>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</si>
  <si>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</si>
  <si>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</si>
  <si>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</si>
  <si>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</si>
  <si>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</si>
  <si>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</si>
  <si>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</si>
  <si>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</si>
  <si>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</si>
  <si>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</si>
  <si>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</si>
  <si>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</si>
  <si>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</si>
  <si>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</si>
  <si>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</si>
  <si>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</si>
  <si>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</si>
  <si>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</si>
  <si>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</si>
  <si>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</si>
  <si>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</si>
  <si>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</si>
  <si>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</si>
  <si>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</si>
  <si>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</si>
  <si>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</si>
  <si>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</si>
  <si>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</si>
  <si>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</si>
  <si>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</si>
  <si>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</si>
  <si>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</si>
  <si>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</si>
  <si>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</si>
  <si>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</si>
  <si>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</si>
  <si>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</si>
  <si>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</si>
  <si>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</si>
  <si>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</si>
  <si>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</si>
  <si>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</si>
  <si>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</si>
  <si>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</si>
  <si>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</si>
  <si>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</si>
  <si>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</si>
  <si>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</si>
  <si>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</si>
  <si>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</si>
  <si>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</si>
  <si>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</si>
  <si>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</si>
  <si>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</si>
  <si>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</si>
  <si>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</si>
  <si>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</si>
  <si>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</si>
  <si>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</si>
  <si>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</si>
  <si>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</si>
  <si>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</si>
  <si>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</si>
  <si>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</si>
  <si>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</si>
  <si>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</si>
  <si>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</si>
  <si>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</si>
  <si>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</si>
  <si>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</si>
  <si>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</si>
  <si>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</si>
  <si>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</si>
  <si>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</si>
  <si>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</si>
  <si>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</si>
  <si>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</si>
  <si>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</si>
  <si>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</si>
  <si>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</si>
  <si>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</si>
  <si>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</si>
  <si>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</si>
  <si>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</si>
  <si>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</si>
  <si>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</si>
  <si>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</si>
  <si>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</si>
  <si>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</si>
  <si>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</si>
  <si>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</si>
  <si>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</si>
  <si>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</si>
  <si>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</si>
  <si>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</si>
  <si>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</si>
  <si>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</si>
  <si>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</si>
  <si>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</si>
  <si>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</si>
  <si>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</si>
  <si>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</si>
  <si>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</si>
  <si>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</si>
  <si>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</si>
  <si>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</si>
  <si>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</si>
  <si>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</si>
  <si>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</si>
  <si>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</si>
  <si>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</si>
  <si>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</si>
  <si>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</si>
  <si>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</si>
  <si>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</si>
  <si>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</si>
  <si>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</si>
  <si>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</si>
  <si>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</si>
  <si>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</si>
  <si>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</si>
  <si>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</si>
  <si>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</si>
  <si>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</si>
  <si>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</si>
  <si>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</si>
  <si>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</si>
  <si>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</si>
  <si>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</si>
  <si>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</si>
  <si>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</si>
  <si>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</si>
  <si>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</si>
  <si>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</si>
  <si>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</si>
  <si>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</si>
  <si>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</si>
  <si>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</si>
  <si>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</si>
  <si>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</si>
  <si>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</si>
  <si>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</si>
  <si>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</si>
  <si>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</si>
  <si>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</si>
  <si>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</si>
  <si>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</si>
  <si>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</si>
  <si>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</si>
  <si>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</si>
  <si>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</si>
  <si>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</si>
  <si>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</si>
  <si>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</si>
  <si>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</si>
  <si>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</si>
  <si>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</si>
  <si>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</si>
  <si>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</si>
  <si>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</si>
  <si>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</si>
  <si>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</si>
  <si>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</si>
  <si>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</si>
  <si>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</si>
  <si>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</si>
  <si>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</si>
  <si>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</si>
  <si>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</si>
  <si>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</si>
  <si>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</si>
  <si>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</si>
  <si>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</si>
  <si>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</si>
  <si>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</si>
  <si>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</si>
  <si>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</si>
  <si>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</si>
  <si>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</si>
  <si>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</si>
  <si>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</si>
  <si>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</si>
  <si>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</si>
  <si>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</si>
  <si>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</si>
  <si>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</si>
  <si>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</si>
  <si>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</si>
  <si>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</si>
  <si>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</si>
  <si>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</si>
  <si>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</si>
  <si>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</si>
  <si>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</si>
  <si>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</si>
  <si>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</si>
  <si>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</si>
  <si>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</si>
  <si>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</si>
  <si>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</si>
  <si>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</si>
  <si>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</si>
  <si>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</si>
  <si>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</si>
  <si>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</si>
  <si>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</si>
  <si>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</si>
  <si>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</si>
  <si>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</si>
  <si>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</si>
  <si>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</si>
  <si>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</si>
  <si>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</si>
  <si>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</si>
  <si>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</si>
  <si>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</si>
  <si>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</si>
  <si>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</si>
  <si>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</si>
  <si>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</si>
  <si>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</si>
  <si>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</si>
  <si>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</si>
  <si>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</si>
  <si>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</si>
  <si>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</si>
  <si>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</si>
  <si>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</si>
  <si>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</si>
  <si>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</si>
  <si>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</si>
  <si>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</si>
  <si>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</si>
  <si>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</si>
  <si>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</si>
  <si>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</si>
  <si>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</si>
  <si>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</si>
  <si>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</si>
  <si>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</si>
  <si>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</si>
  <si>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</si>
  <si>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</si>
  <si>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</si>
  <si>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</si>
  <si>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</si>
  <si>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</si>
  <si>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</si>
  <si>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</si>
  <si>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</si>
  <si>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</si>
  <si>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</si>
  <si>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</si>
  <si>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</si>
  <si>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</si>
  <si>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</si>
  <si>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</si>
  <si>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</si>
  <si>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</si>
  <si>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</si>
  <si>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</si>
  <si>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</si>
  <si>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</si>
  <si>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</si>
  <si>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</si>
  <si>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</si>
  <si>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</si>
  <si>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</si>
  <si>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</si>
  <si>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</si>
  <si>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</si>
  <si>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</si>
  <si>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</si>
  <si>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</si>
  <si>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</si>
  <si>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</si>
  <si>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</si>
  <si>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</si>
  <si>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</si>
  <si>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</si>
  <si>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</si>
  <si>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</si>
  <si>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</si>
  <si>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</si>
  <si>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</si>
  <si>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</si>
  <si>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</si>
  <si>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</si>
  <si>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</si>
  <si>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</si>
  <si>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</si>
  <si>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</si>
  <si>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</si>
  <si>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</si>
  <si>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</si>
  <si>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</si>
  <si>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</si>
  <si>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</si>
  <si>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</si>
  <si>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</si>
  <si>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</si>
  <si>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</si>
  <si>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</si>
  <si>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</si>
  <si>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</si>
  <si>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</si>
  <si>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</si>
  <si>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</si>
  <si>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</si>
  <si>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</si>
  <si>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</si>
  <si>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</si>
  <si>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</si>
  <si>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</si>
  <si>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</si>
  <si>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</si>
  <si>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</si>
  <si>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</si>
  <si>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</si>
  <si>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</si>
  <si>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</si>
  <si>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</si>
  <si>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</si>
  <si>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</si>
  <si>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</si>
  <si>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</si>
  <si>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</si>
  <si>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</si>
  <si>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</si>
  <si>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</si>
  <si>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</si>
  <si>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</si>
  <si>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</si>
  <si>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</si>
  <si>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</si>
  <si>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</si>
  <si>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</si>
  <si>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</si>
  <si>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</si>
  <si>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</si>
  <si>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</si>
  <si>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</si>
  <si>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</si>
  <si>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</si>
  <si>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</si>
  <si>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</si>
  <si>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</si>
  <si>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</si>
  <si>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</si>
  <si>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</si>
  <si>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</si>
  <si>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</si>
  <si>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</si>
  <si>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</si>
  <si>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</si>
  <si>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</si>
  <si>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</si>
  <si>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</si>
  <si>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</si>
  <si>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</si>
  <si>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</si>
  <si>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</si>
  <si>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</si>
  <si>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</si>
  <si>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</si>
  <si>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</si>
  <si>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</si>
  <si>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</si>
  <si>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</si>
  <si>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</si>
  <si>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</si>
  <si>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</si>
  <si>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</si>
  <si>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</si>
  <si>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</si>
  <si>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</si>
  <si>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</si>
  <si>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</si>
  <si>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</si>
  <si>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</si>
  <si>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</si>
  <si>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</si>
  <si>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</si>
  <si>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</si>
  <si>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</si>
  <si>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</si>
  <si>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</si>
  <si>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</si>
  <si>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</si>
  <si>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</si>
  <si>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</si>
  <si>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</si>
  <si>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</si>
  <si>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</si>
  <si>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</si>
  <si>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</si>
  <si>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</si>
  <si>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</si>
  <si>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</si>
  <si>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</si>
  <si>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</si>
  <si>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</si>
  <si>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</si>
  <si>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</si>
  <si>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</si>
  <si>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</si>
  <si>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</si>
  <si>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</si>
  <si>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</si>
  <si>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</si>
  <si>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</si>
  <si>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</si>
  <si>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</si>
  <si>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</si>
  <si>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</si>
  <si>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</si>
  <si>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</si>
  <si>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</si>
  <si>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</si>
  <si>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</si>
  <si>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</si>
  <si>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</si>
  <si>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</si>
  <si>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</si>
  <si>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</si>
  <si>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</si>
  <si>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</si>
  <si>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</si>
  <si>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</si>
  <si>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</si>
  <si>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</si>
  <si>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</si>
  <si>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</si>
  <si>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</si>
  <si>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</si>
  <si>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</si>
  <si>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</si>
  <si>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</si>
  <si>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</si>
  <si>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</si>
  <si>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</si>
  <si>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</si>
  <si>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</si>
  <si>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</si>
  <si>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</si>
  <si>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</si>
  <si>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</si>
  <si>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</si>
  <si>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</si>
  <si>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</si>
  <si>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</si>
  <si>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</si>
  <si>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</si>
  <si>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</si>
  <si>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</si>
  <si>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</si>
  <si>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</si>
  <si>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</si>
  <si>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</si>
  <si>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</si>
  <si>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</si>
  <si>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</si>
  <si>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</si>
  <si>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</si>
  <si>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</si>
  <si>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</si>
  <si>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</si>
  <si>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</si>
  <si>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</si>
  <si>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</si>
  <si>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</si>
  <si>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</si>
  <si>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</si>
  <si>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</si>
  <si>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</si>
  <si>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</si>
  <si>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</si>
  <si>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</si>
  <si>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</si>
  <si>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</si>
  <si>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</si>
  <si>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</si>
  <si>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</si>
  <si>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</si>
  <si>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</si>
  <si>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</si>
  <si>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</si>
  <si>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</si>
  <si>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</si>
  <si>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</si>
  <si>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</si>
  <si>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</si>
  <si>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</si>
  <si>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</si>
  <si>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</si>
  <si>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</si>
  <si>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</si>
  <si>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</si>
  <si>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</si>
  <si>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</si>
  <si>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</si>
  <si>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</si>
  <si>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</si>
  <si>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</si>
  <si>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</si>
  <si>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</si>
  <si>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</si>
  <si>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</si>
  <si>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</si>
  <si>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</si>
  <si>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</si>
  <si>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</si>
  <si>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</si>
  <si>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</si>
  <si>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</si>
  <si>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</si>
  <si>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</si>
  <si>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</si>
  <si>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</si>
  <si>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</si>
  <si>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</si>
  <si>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</si>
  <si>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</si>
  <si>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</si>
  <si>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</si>
  <si>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</si>
  <si>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</si>
  <si>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</si>
  <si>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</si>
  <si>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</si>
  <si>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</si>
  <si>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</si>
  <si>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</si>
  <si>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</si>
  <si>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</si>
  <si>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</si>
  <si>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</si>
  <si>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</si>
  <si>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</si>
  <si>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</si>
  <si>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</si>
  <si>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</si>
  <si>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</si>
  <si>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</si>
  <si>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</si>
  <si>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</si>
  <si>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</si>
  <si>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</si>
  <si>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</si>
  <si>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</si>
  <si>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</si>
  <si>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</si>
  <si>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</si>
  <si>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</si>
  <si>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</si>
  <si>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</si>
  <si>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</si>
  <si>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</si>
  <si>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</si>
  <si>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</si>
  <si>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</si>
  <si>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</si>
  <si>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</si>
  <si>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</si>
  <si>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</si>
  <si>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</si>
  <si>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</si>
  <si>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</si>
  <si>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</si>
  <si>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</si>
  <si>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</si>
  <si>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</si>
  <si>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</si>
  <si>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</si>
  <si>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</si>
  <si>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</si>
  <si>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</si>
  <si>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</si>
  <si>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</si>
  <si>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</si>
  <si>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</si>
  <si>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</si>
  <si>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</si>
  <si>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</si>
  <si>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</si>
  <si>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</si>
  <si>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</si>
  <si>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</si>
  <si>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</si>
  <si>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</si>
  <si>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</si>
  <si>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</si>
  <si>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</si>
  <si>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</si>
  <si>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</si>
  <si>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</si>
  <si>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</si>
  <si>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</si>
  <si>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</si>
  <si>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</si>
  <si>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</si>
  <si>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</si>
  <si>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</si>
  <si>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</si>
  <si>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</si>
  <si>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</si>
  <si>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</si>
  <si>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</si>
  <si>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</si>
  <si>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</si>
  <si>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</si>
  <si>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</si>
  <si>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</si>
  <si>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</si>
  <si>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</si>
  <si>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</si>
  <si>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</si>
  <si>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</si>
  <si>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</si>
  <si>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</si>
  <si>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</si>
  <si>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</si>
  <si>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</si>
  <si>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</si>
  <si>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</si>
  <si>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</si>
  <si>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</si>
  <si>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</si>
  <si>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</si>
  <si>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</si>
  <si>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</si>
  <si>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</si>
  <si>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</si>
  <si>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</si>
  <si>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</si>
  <si>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</si>
  <si>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</si>
  <si>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</si>
  <si>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</si>
  <si>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</si>
  <si>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</si>
  <si>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</si>
  <si>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</si>
  <si>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</si>
  <si>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</si>
  <si>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</si>
  <si>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</si>
  <si>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</si>
  <si>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</si>
  <si>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</si>
  <si>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</si>
  <si>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</si>
  <si>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</si>
  <si>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</si>
  <si>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</si>
  <si>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</si>
  <si>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</si>
  <si>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</si>
  <si>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</si>
  <si>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</si>
  <si>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</si>
  <si>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</si>
  <si>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</si>
  <si>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</si>
  <si>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</si>
  <si>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</si>
  <si>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</si>
  <si>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</si>
  <si>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</si>
  <si>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</si>
  <si>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</si>
  <si>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</si>
  <si>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</si>
  <si>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</si>
  <si>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</si>
  <si>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</si>
  <si>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</si>
  <si>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</si>
  <si>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</si>
  <si>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</si>
  <si>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</si>
  <si>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</si>
  <si>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</si>
  <si>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</si>
  <si>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</si>
  <si>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</si>
  <si>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</si>
  <si>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</si>
  <si>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</si>
  <si>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</si>
  <si>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</si>
  <si>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</si>
  <si>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</si>
  <si>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</si>
  <si>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</si>
  <si>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</si>
  <si>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</si>
  <si>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</si>
  <si>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</si>
  <si>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</si>
  <si>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</si>
  <si>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</si>
  <si>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</si>
  <si>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</si>
  <si>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</si>
  <si>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</si>
  <si>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</si>
  <si>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</si>
  <si>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</si>
  <si>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</si>
  <si>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</si>
  <si>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</si>
  <si>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</si>
  <si>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</si>
  <si>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</si>
  <si>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</si>
  <si>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</si>
  <si>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</si>
  <si>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</si>
  <si>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</si>
  <si>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</si>
  <si>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</si>
  <si>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</si>
  <si>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</si>
  <si>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</si>
  <si>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</si>
  <si>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</si>
  <si>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</si>
  <si>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</si>
  <si>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</si>
  <si>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</si>
  <si>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</si>
  <si>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</si>
  <si>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</si>
  <si>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</si>
  <si>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</si>
  <si>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</si>
  <si>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</si>
  <si>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</si>
  <si>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</si>
  <si>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</si>
  <si>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</si>
  <si>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</si>
  <si>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</si>
  <si>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</si>
  <si>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</si>
  <si>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</si>
  <si>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</si>
  <si>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</si>
  <si>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</si>
  <si>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</si>
  <si>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</si>
  <si>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</si>
  <si>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</si>
  <si>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</si>
  <si>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</si>
  <si>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</si>
  <si>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</si>
  <si>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</si>
  <si>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</si>
  <si>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</si>
  <si>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</si>
  <si>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</si>
  <si>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</si>
  <si>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</si>
  <si>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</si>
  <si>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</si>
  <si>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</si>
  <si>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</si>
  <si>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</si>
  <si>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</si>
  <si>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</si>
  <si>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</si>
  <si>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</si>
  <si>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</si>
  <si>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</si>
  <si>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</si>
  <si>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</si>
  <si>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</si>
  <si>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</si>
  <si>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</si>
  <si>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</si>
  <si>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</si>
  <si>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</si>
  <si>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</si>
  <si>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</si>
  <si>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</si>
  <si>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</si>
  <si>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</si>
  <si>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</si>
  <si>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</si>
  <si>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</si>
  <si>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</si>
  <si>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</si>
  <si>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</si>
  <si>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</si>
  <si>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</si>
  <si>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</si>
  <si>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</si>
  <si>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</si>
  <si>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</si>
  <si>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</si>
  <si>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</si>
  <si>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</si>
  <si>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</si>
  <si>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</si>
  <si>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</si>
  <si>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</si>
  <si>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</si>
  <si>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</si>
  <si>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</si>
  <si>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</si>
  <si>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</si>
  <si>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</si>
  <si>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</si>
  <si>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</si>
  <si>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</si>
  <si>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</si>
  <si>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</si>
  <si>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</si>
  <si>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</si>
  <si>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</si>
  <si>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</si>
  <si>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</si>
  <si>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</si>
  <si>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</si>
  <si>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</si>
  <si>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</si>
  <si>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</si>
  <si>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</si>
  <si>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</si>
  <si>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</si>
  <si>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</si>
  <si>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</si>
  <si>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</si>
  <si>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</si>
  <si>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</si>
  <si>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</si>
  <si>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</si>
  <si>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</si>
  <si>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</si>
  <si>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</si>
  <si>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</si>
  <si>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</si>
  <si>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</si>
  <si>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</si>
  <si>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</si>
  <si>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</si>
  <si>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</si>
  <si>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</si>
  <si>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</si>
  <si>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</si>
  <si>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</si>
  <si>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</si>
  <si>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</si>
  <si>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</si>
  <si>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</si>
  <si>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</si>
  <si>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</si>
  <si>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</si>
  <si>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</si>
  <si>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</si>
  <si>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</si>
  <si>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</si>
  <si>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</si>
  <si>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</si>
  <si>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</si>
  <si>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</si>
  <si>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</si>
  <si>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</si>
  <si>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</si>
  <si>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</si>
  <si>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</si>
  <si>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</si>
  <si>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</si>
  <si>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</si>
  <si>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</si>
  <si>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</si>
  <si>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</si>
  <si>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</si>
  <si>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</si>
  <si>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</si>
  <si>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</si>
  <si>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</si>
  <si>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</si>
  <si>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</si>
  <si>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</si>
  <si>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</si>
  <si>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</si>
  <si>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</si>
  <si>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</si>
  <si>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</si>
  <si>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</si>
  <si>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</si>
  <si>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</si>
  <si>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</si>
  <si>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</si>
  <si>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</si>
  <si>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</si>
  <si>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</si>
  <si>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</si>
  <si>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</si>
  <si>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</si>
  <si>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</si>
  <si>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</si>
  <si>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</si>
  <si>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</si>
  <si>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</si>
  <si>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</si>
  <si>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</si>
  <si>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</si>
  <si>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</si>
  <si>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</si>
  <si>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</si>
  <si>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</si>
  <si>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</si>
  <si>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</si>
  <si>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</si>
  <si>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</si>
  <si>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</si>
  <si>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</si>
  <si>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</si>
  <si>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</si>
  <si>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</si>
  <si>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</si>
  <si>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</si>
  <si>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</si>
  <si>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</si>
  <si>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</si>
  <si>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</si>
  <si>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</si>
  <si>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</si>
  <si>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</si>
  <si>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</si>
  <si>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</si>
  <si>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</si>
  <si>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</si>
  <si>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</si>
  <si>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</si>
  <si>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</si>
  <si>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</si>
  <si>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</si>
  <si>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</si>
  <si>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</si>
  <si>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</si>
  <si>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</si>
  <si>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</si>
  <si>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</si>
  <si>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</si>
  <si>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</si>
  <si>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</si>
  <si>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</si>
  <si>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</si>
  <si>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</si>
  <si>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</si>
  <si>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</si>
  <si>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</si>
  <si>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</si>
  <si>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</si>
  <si>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</si>
  <si>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</si>
  <si>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</si>
  <si>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</si>
  <si>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</si>
  <si>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</si>
  <si>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</si>
  <si>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</si>
  <si>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</si>
  <si>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</si>
  <si>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</si>
  <si>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</si>
  <si>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</si>
  <si>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</si>
  <si>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</si>
  <si>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</si>
  <si>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</si>
  <si>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</si>
  <si>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</si>
  <si>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</si>
  <si>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</si>
  <si>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</si>
  <si>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</si>
  <si>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</si>
  <si>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</si>
  <si>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</si>
  <si>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</si>
  <si>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</si>
  <si>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</si>
  <si>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</si>
  <si>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</si>
  <si>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</si>
  <si>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</si>
  <si>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</si>
  <si>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</si>
  <si>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</si>
  <si>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</si>
  <si>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</si>
  <si>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</si>
  <si>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</si>
  <si>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</si>
  <si>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</si>
  <si>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</si>
  <si>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</si>
  <si>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</si>
  <si>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</si>
  <si>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</si>
  <si>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</si>
  <si>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</si>
  <si>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</si>
  <si>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</si>
  <si>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</si>
  <si>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</si>
  <si>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</si>
  <si>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</si>
  <si>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</si>
  <si>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</si>
  <si>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</si>
  <si>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</si>
  <si>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</si>
  <si>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</si>
  <si>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</si>
  <si>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</si>
  <si>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</si>
  <si>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</si>
  <si>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</si>
  <si>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</si>
  <si>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</si>
  <si>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</si>
  <si>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</si>
  <si>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</si>
  <si>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</si>
  <si>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</si>
  <si>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</si>
  <si>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</si>
  <si>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</si>
  <si>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</si>
  <si>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</si>
  <si>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</si>
  <si>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</si>
  <si>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</si>
  <si>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</si>
  <si>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</si>
  <si>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</si>
  <si>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</si>
  <si>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</si>
  <si>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</si>
  <si>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</si>
  <si>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</si>
  <si>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</si>
  <si>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</si>
  <si>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</si>
  <si>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</si>
  <si>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</si>
  <si>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</si>
  <si>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</si>
  <si>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</si>
  <si>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</si>
  <si>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</si>
  <si>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</si>
  <si>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</si>
  <si>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</si>
  <si>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</si>
  <si>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</si>
  <si>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</si>
  <si>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</si>
  <si>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</si>
  <si>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</si>
  <si>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</si>
  <si>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</si>
  <si>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</si>
  <si>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</si>
  <si>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</si>
  <si>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</si>
  <si>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</si>
  <si>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</si>
  <si>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</si>
  <si>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</si>
  <si>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</si>
  <si>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</si>
  <si>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</si>
  <si>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</si>
  <si>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</si>
  <si>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</si>
  <si>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</si>
  <si>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</si>
  <si>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</si>
  <si>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</si>
  <si>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</si>
  <si>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</si>
  <si>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</si>
  <si>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</si>
  <si>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</si>
  <si>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</si>
  <si>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</si>
  <si>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</si>
  <si>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</si>
  <si>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</si>
  <si>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</si>
  <si>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</si>
  <si>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</si>
  <si>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</si>
  <si>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</si>
  <si>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</si>
  <si>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</si>
  <si>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</si>
  <si>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</si>
  <si>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</si>
  <si>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</si>
  <si>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</si>
  <si>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</si>
  <si>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</si>
  <si>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</si>
  <si>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</si>
  <si>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</si>
  <si>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</si>
  <si>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</si>
  <si>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</si>
  <si>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</si>
  <si>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</si>
  <si>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</si>
  <si>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</si>
  <si>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</si>
  <si>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</si>
  <si>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</si>
  <si>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</si>
  <si>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</si>
  <si>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</si>
  <si>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</si>
  <si>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</si>
  <si>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</si>
  <si>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</si>
  <si>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</si>
  <si>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</si>
  <si>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</si>
  <si>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</si>
  <si>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</si>
  <si>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</si>
  <si>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</si>
  <si>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</si>
  <si>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</si>
  <si>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</si>
  <si>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</si>
  <si>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</si>
  <si>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</si>
  <si>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</si>
  <si>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</si>
  <si>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</si>
  <si>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</si>
  <si>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</si>
  <si>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</si>
  <si>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</si>
  <si>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</si>
  <si>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</si>
  <si>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</si>
  <si>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</si>
  <si>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</si>
  <si>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</si>
  <si>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</si>
  <si>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</si>
  <si>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</si>
  <si>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</si>
  <si>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</si>
  <si>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</si>
  <si>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</si>
  <si>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</si>
  <si>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</si>
  <si>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</si>
  <si>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</si>
  <si>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</si>
  <si>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</si>
  <si>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</si>
  <si>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</si>
  <si>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</si>
  <si>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</si>
  <si>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</si>
  <si>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</si>
  <si>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</si>
  <si>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</si>
  <si>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</si>
  <si>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</si>
  <si>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</si>
  <si>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</si>
  <si>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</si>
  <si>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</si>
  <si>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</si>
  <si>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</si>
  <si>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</si>
  <si>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</si>
  <si>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</si>
  <si>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</si>
  <si>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</si>
  <si>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</si>
  <si>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</si>
  <si>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</si>
  <si>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</si>
  <si>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</si>
  <si>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</si>
  <si>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</si>
  <si>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</si>
  <si>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</si>
  <si>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</si>
  <si>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</si>
  <si>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</si>
  <si>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</si>
  <si>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</si>
  <si>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</si>
  <si>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</si>
  <si>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</si>
  <si>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</si>
  <si>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</si>
  <si>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</si>
  <si>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</si>
  <si>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</si>
  <si>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</si>
  <si>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</si>
  <si>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</si>
  <si>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</si>
  <si>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</si>
  <si>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</si>
  <si>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</si>
  <si>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</si>
  <si>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</si>
  <si>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</si>
  <si>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</si>
  <si>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</si>
  <si>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</si>
  <si>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</si>
  <si>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</si>
  <si>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</si>
  <si>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</si>
  <si>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</si>
  <si>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</si>
  <si>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</si>
  <si>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</si>
  <si>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</si>
  <si>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</si>
  <si>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</si>
  <si>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</si>
  <si>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</si>
  <si>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</si>
  <si>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</si>
  <si>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</si>
  <si>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</si>
  <si>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</si>
  <si>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</si>
  <si>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</si>
  <si>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</si>
  <si>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</si>
  <si>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</si>
  <si>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</si>
  <si>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</si>
  <si>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</si>
  <si>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</si>
  <si>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</si>
  <si>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</si>
  <si>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</si>
  <si>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</si>
  <si>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</si>
  <si>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</si>
  <si>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</si>
  <si>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</si>
  <si>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</si>
  <si>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</si>
  <si>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</si>
  <si>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</si>
  <si>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</si>
  <si>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</si>
  <si>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</si>
  <si>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</si>
  <si>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</si>
  <si>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</si>
  <si>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</si>
  <si>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</si>
  <si>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</si>
  <si>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</si>
  <si>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</si>
  <si>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</si>
  <si>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</si>
  <si>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</si>
  <si>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</si>
  <si>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</si>
  <si>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</si>
  <si>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</si>
  <si>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</si>
  <si>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</si>
  <si>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</si>
  <si>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</si>
  <si>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</si>
  <si>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</si>
  <si>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</si>
  <si>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</si>
  <si>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</si>
  <si>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</si>
  <si>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</si>
  <si>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</si>
  <si>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</si>
  <si>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</si>
  <si>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</si>
  <si>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</si>
  <si>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</si>
  <si>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</si>
  <si>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</si>
  <si>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</si>
  <si>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</si>
  <si>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</si>
  <si>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</si>
  <si>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</si>
  <si>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</si>
  <si>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</si>
  <si>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</si>
  <si>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</si>
  <si>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</si>
  <si>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</si>
  <si>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</si>
  <si>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</si>
  <si>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</si>
  <si>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</si>
  <si>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</si>
  <si>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</si>
  <si>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</si>
  <si>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</si>
  <si>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</si>
  <si>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</si>
  <si>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</si>
  <si>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</si>
  <si>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</si>
  <si>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</si>
  <si>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</si>
  <si>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</si>
  <si>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</si>
  <si>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</si>
  <si>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</si>
  <si>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</si>
  <si>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</si>
  <si>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</si>
  <si>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</si>
  <si>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</si>
  <si>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</si>
  <si>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</si>
  <si>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</si>
  <si>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</si>
  <si>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</si>
  <si>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</si>
  <si>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</si>
  <si>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</si>
  <si>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</si>
  <si>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</si>
  <si>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</si>
  <si>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</si>
  <si>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</si>
  <si>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</si>
  <si>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</si>
  <si>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</si>
  <si>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</si>
  <si>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</si>
  <si>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</si>
  <si>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</si>
  <si>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</si>
  <si>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</si>
  <si>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</si>
  <si>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</si>
  <si>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</si>
  <si>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</si>
  <si>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</si>
  <si>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</si>
  <si>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</si>
  <si>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</si>
  <si>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</si>
  <si>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</si>
  <si>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</si>
  <si>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</si>
  <si>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</si>
  <si>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</si>
  <si>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</si>
  <si>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</si>
  <si>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</si>
  <si>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</si>
  <si>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</si>
  <si>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</si>
  <si>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</si>
  <si>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</si>
  <si>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</si>
  <si>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</si>
  <si>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</si>
  <si>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</si>
  <si>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</si>
  <si>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</si>
  <si>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</si>
  <si>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</si>
  <si>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</si>
  <si>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</si>
  <si>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</si>
  <si>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</si>
  <si>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</si>
  <si>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</si>
  <si>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</si>
  <si>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</si>
  <si>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</si>
  <si>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</si>
  <si>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</si>
  <si>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</si>
  <si>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</si>
  <si>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</si>
  <si>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</si>
  <si>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</si>
  <si>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</si>
  <si>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</si>
  <si>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</si>
  <si>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</si>
  <si>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</si>
  <si>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</si>
  <si>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</si>
  <si>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</si>
  <si>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</si>
  <si>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</si>
  <si>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</si>
  <si>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</si>
  <si>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</si>
  <si>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</si>
  <si>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</si>
  <si>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</si>
  <si>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</si>
  <si>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</si>
  <si>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</si>
  <si>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</si>
  <si>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</si>
  <si>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</si>
  <si>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</si>
  <si>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</si>
  <si>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</si>
  <si>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</si>
  <si>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</si>
  <si>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</si>
  <si>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</si>
  <si>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</si>
  <si>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</si>
  <si>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</si>
  <si>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</si>
  <si>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</si>
  <si>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</si>
  <si>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</si>
  <si>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</si>
  <si>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</si>
  <si>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</si>
  <si>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</si>
  <si>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</si>
  <si>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</si>
  <si>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</si>
  <si>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</si>
  <si>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</si>
  <si>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</si>
  <si>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</si>
  <si>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</si>
  <si>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</si>
  <si>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</si>
  <si>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</si>
  <si>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</si>
  <si>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</si>
  <si>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</si>
  <si>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</si>
  <si>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</si>
  <si>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</si>
  <si>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</si>
  <si>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</si>
  <si>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</si>
  <si>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</si>
  <si>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</si>
  <si>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</si>
  <si>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</si>
  <si>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</si>
  <si>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</si>
  <si>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</si>
  <si>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</si>
  <si>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</si>
  <si>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</si>
  <si>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</si>
  <si>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</si>
  <si>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</si>
  <si>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</si>
  <si>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</si>
  <si>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</si>
  <si>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</si>
  <si>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</si>
  <si>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</si>
  <si>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</si>
  <si>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</si>
  <si>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</si>
  <si>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</si>
  <si>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</si>
  <si>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</si>
  <si>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</si>
  <si>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</si>
  <si>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</si>
  <si>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</si>
  <si>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</si>
  <si>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</si>
  <si>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</si>
  <si>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</si>
  <si>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</si>
  <si>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</si>
  <si>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</si>
  <si>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</si>
  <si>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</si>
  <si>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</si>
  <si>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</si>
  <si>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</si>
  <si>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</si>
  <si>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</si>
  <si>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</si>
  <si>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</si>
  <si>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</si>
  <si>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</si>
  <si>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</si>
  <si>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</si>
  <si>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</si>
  <si>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</si>
  <si>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</si>
  <si>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</si>
  <si>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</si>
  <si>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</si>
  <si>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</si>
  <si>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</si>
  <si>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</si>
  <si>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</si>
  <si>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</si>
  <si>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</si>
  <si>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</si>
  <si>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</si>
  <si>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</si>
  <si>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</si>
  <si>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</si>
  <si>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</si>
  <si>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</si>
  <si>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</si>
  <si>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</si>
  <si>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</si>
  <si>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</si>
  <si>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</si>
  <si>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</si>
  <si>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</si>
  <si>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</si>
  <si>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</si>
  <si>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</si>
  <si>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</si>
  <si>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</si>
  <si>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</si>
  <si>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</si>
  <si>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</si>
  <si>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</si>
  <si>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</si>
  <si>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</si>
  <si>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</si>
  <si>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</si>
  <si>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</si>
  <si>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</si>
  <si>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</si>
  <si>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</si>
  <si>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</si>
  <si>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</si>
  <si>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</si>
  <si>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</si>
  <si>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</si>
  <si>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</si>
  <si>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</si>
  <si>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</si>
  <si>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</si>
  <si>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</si>
  <si>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</si>
  <si>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</si>
  <si>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</si>
  <si>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</si>
  <si>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</si>
  <si>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</si>
  <si>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</si>
  <si>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</si>
  <si>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</si>
  <si>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</si>
  <si>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</si>
  <si>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</si>
  <si>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</si>
  <si>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</si>
  <si>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</si>
  <si>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</si>
  <si>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</si>
  <si>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</si>
  <si>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</si>
  <si>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</si>
  <si>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</si>
  <si>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</si>
  <si>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</si>
  <si>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</si>
  <si>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</si>
  <si>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</si>
  <si>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</si>
  <si>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</si>
  <si>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</si>
  <si>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</si>
  <si>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</si>
  <si>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</si>
  <si>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</si>
  <si>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</si>
  <si>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</si>
  <si>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</si>
  <si>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</si>
  <si>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</si>
  <si>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</si>
  <si>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</si>
  <si>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</si>
  <si>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</si>
  <si>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</si>
  <si>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</si>
  <si>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</si>
  <si>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</si>
  <si>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</si>
  <si>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</si>
  <si>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</si>
  <si>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</si>
  <si>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</si>
  <si>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</si>
  <si>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</si>
  <si>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</si>
  <si>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</si>
  <si>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</si>
  <si>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</si>
  <si>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</si>
  <si>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</si>
  <si>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</si>
  <si>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</si>
  <si>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</si>
  <si>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</si>
  <si>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</si>
  <si>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</si>
  <si>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</si>
  <si>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</si>
  <si>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</si>
  <si>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</si>
  <si>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</si>
  <si>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</si>
  <si>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</si>
  <si>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</si>
  <si>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</si>
  <si>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</si>
  <si>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</si>
  <si>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</si>
  <si>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</si>
  <si>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</si>
  <si>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</si>
  <si>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</si>
  <si>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</si>
  <si>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</si>
  <si>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</si>
  <si>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</si>
  <si>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</si>
  <si>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</si>
  <si>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</si>
  <si>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</si>
  <si>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</si>
  <si>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</si>
  <si>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</si>
  <si>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</si>
  <si>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</si>
  <si>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</si>
  <si>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</si>
  <si>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</si>
  <si>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</si>
  <si>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</si>
  <si>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</si>
  <si>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</si>
  <si>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</si>
  <si>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</si>
  <si>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</si>
  <si>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</si>
  <si>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</si>
  <si>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</si>
  <si>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</si>
  <si>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</si>
  <si>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</si>
  <si>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</si>
  <si>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</si>
  <si>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</si>
  <si>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</si>
  <si>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</si>
  <si>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</si>
  <si>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</si>
  <si>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</si>
  <si>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</si>
  <si>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</si>
  <si>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</si>
  <si>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</si>
  <si>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</si>
  <si>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</si>
  <si>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</si>
  <si>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</si>
  <si>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</si>
  <si>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</si>
  <si>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</si>
  <si>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</si>
  <si>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</si>
  <si>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</si>
  <si>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</si>
  <si>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</si>
  <si>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</si>
  <si>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</si>
  <si>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</si>
  <si>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</si>
  <si>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</si>
  <si>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</si>
  <si>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</si>
  <si>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</si>
  <si>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</si>
  <si>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</si>
  <si>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</si>
  <si>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</si>
  <si>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</si>
  <si>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</si>
  <si>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</si>
  <si>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</si>
  <si>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</si>
  <si>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</si>
  <si>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</si>
  <si>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</si>
  <si>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</si>
  <si>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</si>
  <si>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</si>
  <si>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</si>
  <si>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</si>
  <si>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</si>
  <si>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</si>
  <si>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</si>
  <si>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</si>
  <si>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</si>
  <si>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</si>
  <si>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</si>
  <si>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</si>
  <si>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</si>
  <si>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</si>
  <si>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</si>
  <si>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</si>
  <si>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</si>
  <si>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</si>
  <si>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</si>
  <si>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</si>
  <si>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</si>
  <si>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</si>
  <si>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</si>
  <si>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</si>
  <si>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</si>
  <si>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</si>
  <si>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</si>
  <si>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</si>
  <si>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</si>
  <si>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</si>
  <si>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</si>
  <si>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</si>
  <si>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</si>
  <si>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</si>
  <si>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</si>
  <si>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</si>
  <si>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</si>
  <si>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</si>
  <si>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</si>
  <si>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</si>
  <si>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</si>
  <si>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</si>
  <si>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</si>
  <si>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</si>
  <si>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</si>
  <si>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</si>
  <si>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</si>
  <si>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</si>
  <si>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</si>
  <si>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</si>
  <si>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</si>
  <si>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</si>
  <si>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</si>
  <si>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</si>
  <si>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</si>
  <si>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</si>
  <si>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</si>
  <si>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</si>
  <si>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</si>
  <si>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</si>
  <si>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</si>
  <si>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</si>
  <si>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</si>
  <si>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</si>
  <si>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</si>
  <si>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</si>
  <si>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</si>
  <si>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</si>
  <si>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</si>
  <si>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</si>
  <si>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</si>
  <si>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</si>
  <si>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</si>
  <si>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</si>
  <si>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</si>
  <si>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</si>
  <si>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</si>
  <si>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</si>
  <si>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</si>
  <si>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</si>
  <si>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</si>
  <si>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</si>
  <si>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</si>
  <si>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</si>
  <si>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</si>
  <si>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</si>
  <si>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</si>
  <si>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</si>
  <si>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</si>
  <si>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</si>
  <si>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</si>
  <si>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</si>
  <si>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</si>
  <si>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</si>
  <si>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</si>
  <si>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</si>
  <si>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</si>
  <si>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</si>
  <si>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</si>
  <si>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</si>
  <si>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</si>
  <si>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</si>
  <si>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</si>
  <si>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</si>
  <si>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</si>
  <si>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</si>
  <si>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</si>
  <si>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</si>
  <si>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</si>
  <si>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</si>
  <si>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</si>
  <si>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</si>
  <si>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</si>
  <si>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</si>
  <si>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</si>
  <si>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</si>
  <si>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</si>
  <si>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</si>
  <si>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</si>
  <si>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</si>
  <si>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</si>
  <si>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</si>
  <si>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</si>
  <si>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</si>
  <si>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</si>
  <si>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</si>
  <si>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</si>
  <si>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</si>
  <si>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</si>
  <si>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</si>
  <si>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</si>
  <si>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</si>
  <si>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</si>
  <si>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</si>
  <si>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</si>
  <si>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</si>
  <si>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</si>
  <si>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</si>
  <si>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</si>
  <si>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</si>
  <si>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</si>
  <si>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</si>
  <si>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</si>
  <si>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</si>
  <si>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</si>
  <si>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</si>
  <si>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</si>
  <si>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</si>
  <si>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</si>
  <si>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</si>
  <si>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</si>
  <si>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</si>
  <si>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</si>
  <si>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</si>
  <si>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</si>
  <si>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</si>
  <si>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</si>
  <si>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</si>
  <si>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</si>
  <si>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</si>
  <si>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</si>
  <si>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</si>
  <si>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</si>
  <si>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</si>
  <si>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</si>
  <si>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</si>
  <si>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</si>
  <si>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</si>
  <si>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</si>
  <si>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</si>
  <si>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</si>
  <si>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</si>
  <si>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</si>
  <si>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</si>
  <si>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</si>
  <si>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</si>
  <si>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</si>
  <si>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</si>
  <si>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</si>
  <si>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</si>
  <si>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</si>
  <si>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</si>
  <si>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</si>
  <si>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</si>
  <si>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</si>
  <si>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</si>
  <si>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</si>
  <si>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</si>
  <si>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</si>
  <si>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</si>
  <si>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</si>
  <si>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</si>
  <si>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</si>
  <si>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</si>
  <si>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</si>
  <si>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</si>
  <si>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</si>
  <si>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</si>
  <si>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</si>
  <si>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</si>
  <si>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</si>
  <si>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</si>
  <si>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</si>
  <si>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</si>
  <si>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</si>
  <si>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</si>
  <si>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</si>
  <si>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</si>
  <si>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</si>
  <si>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</si>
  <si>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</si>
  <si>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</si>
  <si>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</si>
  <si>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</si>
  <si>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</si>
  <si>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</si>
  <si>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</si>
  <si>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</si>
  <si>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</si>
  <si>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</si>
  <si>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</si>
  <si>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</si>
  <si>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</si>
  <si>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</si>
  <si>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</si>
  <si>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</si>
  <si>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</si>
  <si>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</si>
  <si>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</si>
  <si>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</si>
  <si>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</si>
  <si>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</si>
  <si>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</si>
  <si>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</si>
  <si>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</si>
  <si>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</si>
  <si>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</si>
  <si>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</si>
  <si>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</si>
  <si>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</si>
  <si>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</si>
  <si>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</si>
  <si>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</si>
  <si>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</si>
  <si>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</si>
  <si>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</si>
  <si>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</si>
  <si>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</si>
  <si>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</si>
  <si>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</si>
  <si>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</si>
  <si>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</si>
  <si>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</si>
  <si>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</si>
  <si>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</si>
  <si>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</si>
  <si>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</si>
  <si>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</si>
  <si>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</si>
  <si>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</si>
  <si>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</si>
  <si>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</si>
  <si>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</si>
  <si>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</si>
  <si>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</si>
  <si>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</si>
  <si>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</si>
  <si>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</si>
  <si>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</si>
  <si>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</si>
  <si>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</si>
  <si>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</si>
  <si>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</si>
  <si>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</si>
  <si>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</si>
  <si>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</si>
  <si>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</si>
  <si>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</si>
  <si>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</si>
  <si>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</si>
  <si>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</si>
  <si>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</si>
  <si>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</si>
  <si>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</si>
  <si>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</si>
  <si>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</si>
  <si>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</si>
  <si>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</si>
  <si>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</si>
  <si>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</si>
  <si>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</si>
  <si>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</si>
  <si>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</si>
  <si>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</si>
  <si>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</si>
  <si>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</si>
  <si>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</si>
  <si>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</si>
  <si>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</si>
  <si>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</si>
  <si>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</si>
  <si>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</si>
  <si>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</si>
  <si>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</si>
  <si>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</si>
  <si>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</si>
  <si>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</si>
  <si>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</si>
  <si>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</si>
  <si>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</si>
  <si>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</si>
  <si>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</si>
  <si>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</si>
  <si>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</si>
  <si>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</si>
  <si>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</si>
  <si>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</si>
  <si>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</si>
  <si>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</si>
  <si>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</si>
  <si>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</si>
  <si>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</si>
  <si>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</si>
  <si>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</si>
  <si>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</si>
  <si>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</si>
  <si>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</si>
  <si>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</si>
  <si>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</si>
  <si>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</si>
  <si>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</si>
  <si>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</si>
  <si>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</si>
  <si>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</si>
  <si>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</si>
  <si>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</si>
  <si>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</si>
  <si>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</si>
  <si>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</si>
  <si>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</si>
  <si>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</si>
  <si>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</si>
  <si>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</si>
  <si>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</si>
  <si>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</si>
  <si>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</si>
  <si>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</si>
  <si>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</si>
  <si>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</si>
  <si>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</si>
  <si>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</si>
  <si>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</si>
  <si>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</si>
  <si>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</si>
  <si>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</si>
  <si>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</si>
  <si>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</si>
  <si>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</si>
  <si>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</si>
  <si>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</si>
  <si>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</si>
  <si>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</si>
  <si>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</si>
  <si>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</si>
  <si>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</si>
  <si>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</si>
  <si>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</si>
  <si>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</si>
  <si>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</si>
  <si>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</si>
  <si>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</si>
  <si>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</si>
  <si>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</si>
  <si>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</si>
  <si>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</si>
  <si>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</si>
  <si>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</si>
  <si>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</si>
  <si>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</si>
  <si>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</si>
  <si>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</si>
  <si>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</si>
  <si>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</si>
  <si>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</si>
  <si>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</si>
  <si>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</si>
  <si>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</si>
  <si>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</si>
  <si>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</si>
  <si>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</si>
  <si>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</si>
  <si>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</si>
  <si>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</si>
  <si>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</si>
  <si>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</si>
  <si>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</si>
  <si>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</si>
  <si>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</si>
  <si>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</si>
  <si>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</si>
  <si>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</si>
  <si>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</si>
  <si>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</si>
  <si>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</si>
  <si>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</si>
  <si>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</si>
  <si>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</si>
  <si>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</si>
  <si>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</si>
  <si>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</si>
  <si>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</si>
  <si>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</si>
  <si>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</si>
  <si>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</si>
  <si>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</si>
  <si>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</si>
  <si>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</si>
  <si>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</si>
  <si>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</si>
  <si>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</si>
  <si>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</si>
  <si>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</si>
  <si>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</si>
  <si>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</si>
  <si>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</si>
  <si>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</si>
  <si>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</si>
  <si>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</si>
  <si>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</si>
  <si>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</si>
  <si>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</si>
  <si>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</si>
  <si>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</si>
  <si>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</si>
  <si>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</si>
  <si>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</si>
  <si>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</si>
  <si>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</si>
  <si>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</si>
  <si>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</si>
  <si>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</si>
  <si>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</si>
  <si>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</si>
  <si>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</si>
  <si>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</si>
  <si>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</si>
  <si>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</si>
  <si>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</si>
  <si>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</si>
  <si>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</si>
  <si>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</si>
  <si>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</si>
  <si>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</si>
  <si>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</si>
  <si>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</si>
  <si>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</si>
  <si>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</si>
  <si>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</si>
  <si>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</si>
  <si>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</si>
  <si>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</si>
  <si>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</si>
  <si>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</si>
  <si>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</si>
  <si>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</si>
  <si>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</si>
  <si>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</si>
  <si>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</si>
  <si>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</si>
  <si>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</si>
  <si>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</si>
  <si>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</si>
  <si>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</si>
  <si>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</si>
  <si>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</si>
  <si>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</si>
  <si>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</si>
  <si>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</si>
  <si>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</si>
  <si>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</si>
  <si>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</si>
  <si>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</si>
  <si>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</si>
  <si>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</si>
  <si>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</si>
  <si>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</si>
  <si>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</si>
  <si>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</si>
  <si>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</si>
  <si>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</si>
  <si>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</si>
  <si>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</si>
  <si>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</si>
  <si>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</si>
  <si>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</si>
  <si>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</si>
  <si>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</si>
  <si>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</si>
  <si>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</si>
  <si>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</si>
  <si>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</si>
  <si>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</si>
  <si>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</si>
  <si>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</si>
  <si>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</si>
  <si>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</si>
  <si>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</si>
  <si>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</si>
  <si>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</si>
  <si>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</si>
  <si>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</si>
  <si>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</si>
  <si>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</si>
  <si>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</si>
  <si>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</si>
  <si>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</si>
  <si>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</si>
  <si>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</si>
  <si>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</si>
  <si>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</si>
  <si>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</si>
  <si>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</si>
  <si>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</si>
  <si>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</si>
  <si>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</si>
  <si>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</si>
  <si>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</si>
  <si>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</si>
  <si>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</si>
  <si>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</si>
  <si>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</si>
  <si>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</si>
  <si>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</si>
  <si>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</si>
  <si>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</si>
  <si>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</si>
  <si>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</si>
  <si>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</si>
  <si>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</si>
  <si>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</si>
  <si>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</si>
  <si>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</si>
  <si>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</si>
  <si>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</si>
  <si>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</si>
  <si>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</si>
  <si>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</si>
  <si>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</si>
  <si>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</si>
  <si>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</si>
  <si>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</si>
  <si>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</si>
  <si>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</si>
  <si>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</si>
  <si>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</si>
  <si>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</si>
  <si>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</si>
  <si>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</si>
  <si>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</si>
  <si>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</si>
  <si>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</si>
  <si>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</si>
  <si>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</si>
  <si>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</si>
  <si>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</si>
  <si>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</si>
  <si>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</si>
  <si>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</si>
  <si>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</si>
  <si>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</si>
  <si>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</si>
  <si>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</si>
  <si>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</si>
  <si>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</si>
  <si>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</si>
  <si>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</si>
  <si>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</si>
  <si>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</si>
  <si>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</si>
  <si>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</si>
  <si>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</si>
  <si>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</si>
  <si>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</si>
  <si>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</si>
  <si>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</si>
  <si>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</si>
  <si>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</si>
  <si>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</si>
  <si>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</si>
  <si>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</si>
  <si>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</si>
  <si>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</si>
  <si>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</si>
  <si>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</si>
  <si>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</si>
  <si>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</si>
  <si>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</si>
  <si>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</si>
  <si>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</si>
  <si>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</si>
  <si>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</si>
  <si>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</si>
  <si>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</si>
  <si>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</si>
  <si>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</si>
  <si>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</si>
  <si>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</si>
  <si>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</si>
  <si>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</si>
  <si>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</si>
  <si>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</si>
  <si>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</si>
  <si>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</si>
  <si>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</si>
  <si>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</si>
  <si>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</si>
  <si>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</si>
  <si>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</si>
  <si>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</si>
  <si>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</si>
  <si>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</si>
  <si>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</si>
  <si>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</si>
  <si>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</si>
  <si>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</si>
  <si>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</si>
  <si>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</si>
  <si>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</si>
  <si>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</si>
  <si>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</si>
  <si>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</si>
  <si>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</si>
  <si>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</si>
  <si>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</si>
  <si>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</si>
  <si>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</si>
  <si>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</si>
  <si>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</si>
  <si>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</si>
  <si>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</si>
  <si>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</si>
  <si>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</si>
  <si>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</si>
  <si>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</si>
  <si>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</si>
  <si>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</si>
  <si>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</si>
  <si>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</si>
  <si>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</si>
  <si>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</si>
  <si>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</si>
  <si>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</si>
  <si>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</si>
  <si>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</si>
  <si>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</si>
  <si>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</si>
  <si>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</si>
  <si>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</si>
  <si>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</si>
  <si>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</si>
  <si>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</si>
  <si>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</si>
  <si>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</si>
  <si>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</si>
  <si>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</si>
  <si>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</si>
  <si>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</si>
  <si>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</si>
  <si>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</si>
  <si>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</si>
  <si>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</si>
  <si>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</si>
  <si>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</si>
  <si>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</si>
  <si>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</si>
  <si>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</si>
  <si>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</si>
  <si>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</si>
  <si>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</si>
  <si>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</si>
  <si>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</si>
  <si>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</si>
  <si>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</si>
  <si>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</si>
  <si>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</si>
  <si>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</si>
  <si>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</si>
  <si>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</si>
  <si>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</si>
  <si>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</si>
  <si>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</si>
  <si>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</si>
  <si>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</si>
  <si>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</si>
  <si>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</si>
  <si>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</si>
  <si>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</si>
  <si>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</si>
  <si>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</si>
  <si>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</si>
  <si>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</si>
  <si>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</si>
  <si>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</si>
  <si>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</si>
  <si>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</si>
  <si>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</si>
  <si>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</si>
  <si>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</si>
  <si>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</si>
  <si>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</si>
  <si>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</si>
  <si>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</si>
  <si>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</si>
  <si>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</si>
  <si>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</si>
  <si>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</si>
  <si>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</si>
  <si>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</si>
  <si>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</si>
  <si>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</si>
  <si>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</si>
  <si>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</si>
  <si>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</si>
  <si>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</si>
  <si>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</si>
  <si>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</si>
  <si>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</si>
  <si>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</si>
  <si>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</si>
  <si>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</si>
  <si>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</si>
  <si>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</si>
  <si>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</si>
  <si>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</si>
  <si>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</si>
  <si>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</si>
  <si>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</si>
  <si>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</si>
  <si>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</si>
  <si>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</si>
  <si>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</si>
  <si>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</si>
  <si>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</si>
  <si>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</si>
  <si>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</si>
  <si>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</si>
  <si>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</si>
  <si>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</si>
  <si>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</si>
  <si>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</si>
  <si>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</si>
  <si>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</si>
  <si>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</si>
  <si>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</si>
  <si>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</si>
  <si>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</si>
  <si>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</si>
  <si>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</si>
  <si>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</si>
  <si>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</si>
  <si>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</si>
  <si>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</si>
  <si>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</si>
  <si>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</si>
  <si>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</si>
  <si>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</si>
  <si>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</si>
  <si>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</si>
  <si>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</si>
  <si>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</si>
  <si>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</si>
  <si>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</si>
  <si>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</si>
  <si>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</si>
  <si>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</si>
  <si>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</si>
  <si>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</si>
  <si>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</si>
  <si>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</si>
  <si>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</si>
  <si>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</si>
  <si>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</si>
  <si>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</si>
  <si>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</si>
  <si>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</si>
  <si>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</si>
  <si>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</si>
  <si>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</si>
  <si>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</si>
  <si>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</si>
  <si>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</si>
  <si>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</si>
  <si>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</si>
  <si>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</si>
  <si>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</si>
  <si>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</si>
  <si>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</si>
  <si>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</si>
  <si>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</si>
  <si>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</si>
  <si>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</si>
  <si>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</si>
  <si>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</si>
  <si>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</si>
  <si>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</si>
  <si>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</si>
  <si>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</si>
  <si>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</si>
  <si>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</si>
  <si>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</si>
  <si>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</si>
  <si>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</si>
  <si>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</si>
  <si>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</si>
  <si>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</si>
  <si>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</si>
  <si>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</si>
  <si>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</si>
  <si>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</si>
  <si>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</si>
  <si>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</si>
  <si>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</si>
  <si>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</si>
  <si>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</si>
  <si>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</si>
  <si>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</si>
  <si>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</si>
  <si>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</si>
  <si>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</si>
  <si>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</si>
  <si>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</si>
  <si>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</si>
  <si>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</si>
  <si>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</si>
  <si>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</si>
  <si>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</si>
  <si>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</si>
  <si>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</si>
  <si>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</si>
  <si>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</si>
  <si>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</si>
  <si>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</si>
  <si>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</si>
  <si>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</si>
  <si>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</si>
  <si>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</si>
  <si>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</si>
  <si>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</si>
  <si>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</si>
  <si>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</si>
  <si>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</si>
  <si>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</si>
  <si>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</si>
  <si>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</si>
  <si>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</si>
  <si>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</si>
  <si>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</si>
  <si>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</si>
  <si>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</si>
  <si>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</si>
  <si>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</si>
  <si>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</si>
  <si>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</si>
  <si>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</si>
  <si>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</si>
  <si>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</si>
  <si>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</si>
  <si>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</si>
  <si>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</si>
  <si>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</si>
  <si>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</si>
  <si>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</si>
  <si>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</si>
  <si>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</si>
  <si>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</si>
  <si>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</si>
  <si>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</si>
  <si>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</si>
  <si>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</si>
  <si>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</si>
  <si>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</si>
  <si>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</si>
  <si>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</si>
  <si>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</si>
  <si>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</si>
  <si>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</si>
  <si>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</si>
  <si>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</si>
  <si>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</si>
  <si>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</si>
  <si>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</si>
  <si>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</si>
  <si>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</si>
  <si>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</si>
  <si>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</si>
  <si>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</si>
  <si>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</si>
  <si>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</si>
  <si>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</si>
  <si>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</si>
  <si>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</si>
  <si>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</si>
  <si>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</si>
  <si>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</si>
  <si>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</si>
  <si>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</si>
  <si>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</si>
  <si>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</si>
  <si>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</si>
  <si>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</si>
  <si>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</si>
  <si>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</si>
  <si>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</si>
  <si>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</si>
  <si>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</si>
  <si>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</si>
  <si>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</si>
  <si>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</si>
  <si>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</si>
  <si>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</si>
  <si>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</si>
  <si>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</si>
  <si>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</si>
  <si>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</si>
  <si>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</si>
  <si>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</si>
  <si>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</si>
  <si>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</si>
  <si>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</si>
  <si>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</si>
  <si>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</si>
  <si>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</si>
  <si>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</si>
  <si>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</si>
  <si>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</si>
  <si>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</si>
  <si>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</si>
  <si>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</si>
  <si>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</si>
  <si>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</si>
  <si>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</si>
  <si>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</si>
  <si>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</si>
  <si>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</si>
  <si>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</si>
  <si>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</si>
  <si>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</si>
  <si>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</si>
  <si>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</si>
  <si>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</si>
  <si>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</si>
  <si>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</si>
  <si>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</si>
  <si>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</si>
  <si>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</si>
  <si>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</si>
  <si>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</si>
  <si>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</si>
  <si>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</si>
  <si>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</si>
  <si>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</si>
  <si>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</si>
  <si>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</si>
  <si>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</si>
  <si>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</si>
  <si>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</si>
  <si>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</si>
  <si>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</si>
  <si>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</si>
  <si>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</si>
  <si>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</si>
  <si>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</si>
  <si>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</si>
  <si>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</si>
  <si>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</si>
  <si>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</si>
  <si>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</si>
  <si>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</si>
  <si>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</si>
  <si>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</si>
  <si>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</si>
  <si>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</si>
  <si>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</si>
  <si>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</si>
  <si>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</si>
  <si>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</si>
  <si>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</si>
  <si>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</si>
  <si>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</si>
  <si>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</si>
  <si>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</si>
  <si>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</si>
  <si>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</si>
  <si>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</si>
  <si>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</si>
  <si>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</si>
  <si>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</si>
  <si>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</si>
  <si>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</si>
  <si>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</si>
  <si>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</si>
  <si>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</si>
  <si>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</si>
  <si>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</si>
  <si>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</si>
  <si>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</si>
  <si>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</si>
  <si>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</si>
  <si>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</si>
  <si>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</si>
  <si>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</si>
  <si>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</si>
  <si>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</si>
  <si>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</si>
  <si>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</si>
  <si>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</si>
  <si>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</si>
  <si>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</si>
  <si>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</si>
  <si>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</si>
  <si>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</si>
  <si>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</si>
  <si>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</si>
  <si>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</si>
  <si>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</si>
  <si>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</si>
  <si>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</si>
  <si>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</si>
  <si>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</si>
  <si>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</si>
  <si>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</si>
  <si>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</si>
  <si>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</si>
  <si>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</si>
  <si>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</si>
  <si>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</si>
  <si>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</si>
  <si>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</si>
  <si>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</si>
  <si>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</si>
  <si>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</si>
  <si>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</si>
  <si>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</si>
  <si>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</si>
  <si>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</si>
  <si>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</si>
  <si>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</si>
  <si>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</si>
  <si>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</si>
  <si>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</si>
  <si>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</si>
  <si>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</si>
  <si>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</si>
  <si>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</si>
  <si>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</si>
  <si>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</si>
  <si>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</si>
  <si>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</si>
  <si>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</si>
  <si>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</si>
  <si>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</si>
  <si>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</si>
  <si>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</si>
  <si>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</si>
  <si>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</si>
  <si>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</si>
  <si>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</si>
  <si>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</si>
  <si>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</si>
  <si>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</si>
  <si>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</si>
  <si>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</si>
  <si>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</si>
  <si>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</si>
  <si>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</si>
  <si>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</si>
  <si>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</si>
  <si>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</si>
  <si>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</si>
  <si>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</si>
  <si>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</si>
  <si>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</si>
  <si>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</si>
  <si>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</si>
  <si>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</si>
  <si>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</si>
  <si>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</si>
  <si>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</si>
  <si>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</si>
  <si>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</si>
  <si>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</si>
  <si>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</si>
  <si>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</si>
  <si>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</si>
  <si>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</si>
  <si>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</si>
  <si>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</si>
  <si>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</si>
  <si>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</si>
  <si>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</si>
  <si>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</si>
  <si>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</si>
  <si>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</si>
  <si>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</si>
  <si>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</si>
  <si>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</si>
  <si>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</si>
  <si>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</si>
  <si>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</si>
  <si>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</si>
  <si>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</si>
  <si>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</si>
  <si>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</si>
  <si>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</si>
  <si>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</si>
  <si>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</si>
  <si>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</si>
  <si>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</si>
  <si>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</si>
  <si>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</si>
  <si>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</si>
  <si>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</si>
  <si>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</si>
  <si>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</si>
  <si>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</si>
  <si>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</si>
  <si>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</si>
  <si>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</si>
  <si>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</si>
  <si>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</si>
  <si>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</si>
  <si>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</si>
  <si>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</si>
  <si>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</si>
  <si>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</si>
  <si>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</si>
  <si>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</si>
  <si>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</si>
  <si>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</si>
  <si>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</si>
  <si>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</si>
  <si>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</si>
  <si>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</si>
  <si>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</si>
  <si>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</si>
  <si>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</si>
  <si>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</si>
  <si>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</si>
  <si>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</si>
  <si>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</si>
  <si>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</si>
  <si>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</si>
  <si>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</si>
  <si>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</si>
  <si>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</si>
  <si>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</si>
  <si>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</si>
  <si>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</si>
  <si>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</si>
  <si>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</si>
  <si>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</si>
  <si>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</si>
  <si>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</si>
  <si>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</si>
  <si>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</si>
  <si>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</si>
  <si>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</si>
  <si>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</si>
  <si>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</si>
  <si>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</si>
  <si>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</si>
  <si>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</si>
  <si>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</si>
  <si>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</si>
  <si>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</si>
  <si>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</si>
  <si>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</si>
  <si>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</si>
  <si>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</si>
  <si>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</si>
  <si>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</si>
  <si>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</si>
  <si>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</si>
  <si>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</si>
  <si>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</si>
  <si>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</si>
  <si>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</si>
  <si>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</si>
  <si>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</si>
  <si>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</si>
  <si>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</si>
  <si>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</si>
  <si>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</si>
  <si>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</si>
  <si>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</si>
  <si>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</si>
  <si>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</si>
  <si>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</si>
  <si>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</si>
  <si>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</si>
  <si>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</si>
  <si>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</si>
  <si>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</si>
  <si>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</si>
  <si>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</si>
  <si>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</si>
  <si>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</si>
  <si>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</si>
  <si>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</si>
  <si>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</si>
  <si>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</si>
  <si>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</si>
  <si>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</si>
  <si>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</si>
  <si>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</si>
  <si>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</si>
  <si>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</si>
  <si>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</si>
  <si>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</si>
  <si>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</si>
  <si>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</si>
  <si>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</si>
  <si>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</si>
  <si>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</si>
  <si>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</si>
  <si>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</si>
  <si>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</si>
  <si>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</si>
  <si>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</si>
  <si>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</si>
  <si>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</si>
  <si>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</si>
  <si>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</si>
  <si>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</si>
  <si>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</si>
  <si>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</si>
  <si>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</si>
  <si>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</si>
  <si>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</si>
  <si>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</si>
  <si>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</si>
  <si>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</si>
  <si>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</si>
  <si>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</si>
  <si>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</si>
  <si>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</si>
  <si>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</si>
  <si>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</si>
  <si>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</si>
  <si>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</si>
  <si>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</si>
  <si>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</si>
  <si>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</si>
  <si>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</si>
  <si>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</si>
  <si>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</si>
  <si>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</si>
  <si>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</si>
  <si>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</si>
  <si>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</si>
  <si>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</si>
  <si>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</si>
  <si>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</si>
  <si>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</si>
  <si>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</si>
  <si>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</si>
  <si>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</si>
  <si>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</si>
  <si>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</si>
  <si>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</si>
  <si>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</si>
  <si>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</si>
  <si>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</si>
  <si>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</si>
  <si>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</si>
  <si>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</si>
  <si>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</si>
  <si>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</si>
  <si>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</si>
  <si>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</si>
  <si>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</si>
  <si>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</si>
  <si>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</si>
  <si>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</si>
  <si>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</si>
  <si>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</si>
  <si>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</si>
  <si>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</si>
  <si>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</si>
  <si>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</si>
  <si>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</si>
  <si>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</si>
  <si>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</si>
  <si>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</si>
  <si>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</si>
  <si>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</si>
  <si>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</si>
  <si>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</si>
  <si>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</si>
  <si>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</si>
  <si>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</si>
  <si>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</si>
  <si>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</si>
  <si>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</si>
  <si>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</si>
  <si>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</si>
  <si>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</si>
  <si>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</si>
  <si>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</si>
  <si>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</si>
  <si>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</si>
  <si>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</si>
  <si>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</si>
  <si>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</si>
  <si>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</si>
  <si>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</si>
  <si>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</si>
  <si>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</si>
  <si>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</si>
  <si>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</si>
  <si>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</si>
  <si>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</si>
  <si>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</si>
  <si>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</si>
  <si>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</si>
  <si>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</si>
  <si>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</si>
  <si>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</si>
  <si>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</si>
  <si>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</si>
  <si>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</si>
  <si>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</si>
  <si>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</si>
  <si>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</si>
  <si>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</si>
  <si>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</si>
  <si>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</si>
  <si>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</si>
  <si>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</si>
  <si>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</si>
  <si>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</si>
  <si>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</si>
  <si>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</si>
  <si>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</si>
  <si>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</si>
  <si>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</si>
  <si>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</si>
  <si>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</si>
  <si>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</si>
  <si>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</si>
  <si>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</si>
  <si>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</si>
  <si>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</si>
  <si>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</si>
  <si>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</si>
  <si>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</si>
  <si>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</si>
  <si>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</si>
  <si>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</si>
  <si>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</si>
  <si>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</si>
  <si>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</si>
  <si>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</si>
  <si>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</si>
  <si>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</si>
  <si>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</si>
  <si>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</si>
  <si>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</si>
  <si>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</si>
  <si>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</si>
  <si>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</si>
  <si>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</si>
  <si>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</si>
  <si>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</si>
  <si>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</si>
  <si>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</si>
  <si>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</si>
  <si>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</si>
  <si>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</si>
  <si>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</si>
  <si>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</si>
  <si>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</si>
  <si>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</si>
  <si>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</si>
  <si>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</si>
  <si>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</si>
  <si>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</si>
  <si>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</si>
  <si>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</si>
  <si>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</si>
  <si>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</si>
  <si>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</si>
  <si>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</si>
  <si>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</si>
  <si>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</si>
  <si>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</si>
  <si>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</si>
  <si>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</si>
  <si>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</si>
  <si>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</si>
  <si>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</si>
  <si>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</si>
  <si>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</si>
  <si>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</si>
  <si>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</si>
  <si>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</si>
  <si>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</si>
  <si>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</si>
  <si>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</si>
  <si>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</si>
  <si>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</si>
  <si>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</si>
  <si>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</si>
  <si>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</si>
  <si>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</si>
  <si>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</si>
  <si>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</si>
  <si>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</si>
  <si>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</si>
  <si>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</si>
  <si>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</si>
  <si>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</si>
  <si>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</si>
  <si>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</si>
  <si>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</si>
  <si>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</si>
  <si>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</si>
  <si>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</si>
  <si>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</si>
  <si>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</si>
  <si>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</si>
  <si>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</si>
  <si>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</si>
  <si>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</si>
  <si>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</si>
  <si>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</si>
  <si>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</si>
  <si>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</si>
  <si>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</si>
  <si>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</si>
  <si>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</si>
  <si>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</si>
  <si>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</si>
  <si>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</si>
  <si>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</si>
  <si>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</si>
  <si>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</si>
  <si>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</si>
  <si>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</si>
  <si>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</si>
  <si>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</si>
  <si>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</si>
  <si>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</si>
  <si>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</si>
  <si>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</si>
  <si>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</si>
  <si>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</si>
  <si>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</si>
  <si>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</si>
  <si>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</si>
  <si>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</si>
  <si>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</si>
  <si>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</si>
  <si>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</si>
  <si>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</si>
  <si>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</si>
  <si>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</si>
  <si>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</si>
  <si>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</si>
  <si>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</si>
  <si>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</si>
  <si>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</si>
  <si>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</si>
  <si>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</si>
  <si>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</si>
  <si>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</si>
  <si>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</si>
  <si>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</si>
  <si>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</si>
  <si>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</si>
  <si>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</si>
  <si>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</si>
  <si>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</si>
  <si>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</si>
  <si>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</si>
  <si>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</si>
  <si>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</si>
  <si>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</si>
  <si>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</si>
  <si>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</si>
  <si>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</si>
  <si>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</si>
  <si>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</si>
  <si>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</si>
  <si>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</si>
  <si>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</si>
  <si>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</si>
  <si>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</si>
  <si>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</si>
  <si>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</si>
  <si>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</si>
  <si>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</si>
  <si>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</si>
  <si>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</si>
  <si>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</si>
  <si>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</si>
  <si>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</si>
  <si>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</si>
  <si>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</si>
  <si>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</si>
  <si>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</si>
  <si>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</si>
  <si>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</si>
  <si>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</si>
  <si>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</si>
  <si>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</si>
  <si>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</si>
  <si>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</si>
  <si>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</si>
  <si>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</si>
  <si>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</si>
  <si>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</si>
  <si>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</si>
  <si>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</si>
  <si>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</si>
  <si>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</si>
  <si>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</si>
  <si>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</si>
  <si>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</si>
  <si>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</si>
  <si>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</si>
  <si>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</si>
  <si>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</si>
  <si>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</si>
  <si>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</si>
  <si>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</si>
  <si>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</si>
  <si>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</si>
  <si>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</si>
  <si>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</si>
  <si>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</si>
  <si>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</si>
  <si>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</si>
  <si>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</si>
  <si>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</si>
  <si>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</si>
  <si>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</si>
  <si>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</si>
  <si>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</si>
  <si>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</si>
  <si>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</si>
  <si>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</si>
  <si>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</si>
  <si>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</si>
  <si>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</si>
  <si>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</si>
  <si>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</si>
  <si>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</si>
  <si>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</si>
  <si>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</si>
  <si>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</si>
  <si>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</si>
  <si>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</si>
  <si>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</si>
  <si>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</si>
  <si>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</si>
  <si>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</si>
  <si>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</si>
  <si>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</si>
  <si>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</si>
  <si>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</si>
  <si>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</si>
  <si>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</si>
  <si>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</si>
  <si>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</si>
  <si>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</si>
  <si>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</si>
  <si>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</si>
  <si>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</si>
  <si>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</si>
  <si>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</si>
  <si>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</si>
  <si>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</si>
  <si>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</si>
  <si>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</si>
  <si>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</si>
  <si>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</si>
  <si>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</si>
  <si>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</si>
  <si>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</si>
  <si>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</si>
  <si>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</si>
  <si>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</si>
  <si>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</si>
  <si>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</si>
  <si>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</si>
  <si>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</si>
  <si>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</si>
  <si>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</si>
  <si>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</si>
  <si>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</si>
  <si>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</si>
  <si>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</si>
  <si>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</si>
  <si>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</si>
  <si>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</si>
  <si>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</si>
  <si>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</si>
  <si>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</si>
  <si>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</si>
  <si>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</si>
  <si>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</si>
  <si>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</si>
  <si>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</si>
  <si>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</si>
  <si>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</si>
  <si>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</si>
  <si>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</si>
  <si>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</si>
  <si>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</si>
  <si>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</si>
  <si>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</si>
  <si>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</si>
  <si>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</si>
  <si>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</si>
  <si>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</si>
  <si>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</si>
  <si>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</si>
  <si>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</si>
  <si>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</si>
  <si>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</si>
  <si>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</si>
  <si>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</si>
  <si>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</si>
  <si>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</si>
  <si>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</si>
  <si>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</si>
  <si>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</si>
  <si>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</si>
  <si>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</si>
  <si>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</si>
  <si>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</si>
  <si>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</si>
  <si>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</si>
  <si>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</si>
  <si>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</si>
  <si>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</si>
  <si>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</si>
  <si>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</si>
  <si>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</si>
  <si>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</si>
  <si>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</si>
  <si>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</si>
  <si>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</si>
  <si>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</si>
  <si>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</si>
  <si>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</si>
  <si>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</si>
  <si>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</si>
  <si>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</si>
  <si>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</si>
  <si>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</si>
  <si>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</si>
  <si>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</si>
  <si>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</si>
  <si>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</si>
  <si>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</si>
  <si>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</si>
  <si>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</si>
  <si>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</si>
  <si>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</si>
  <si>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</si>
  <si>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</si>
  <si>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</si>
  <si>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</si>
  <si>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</si>
  <si>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</si>
  <si>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</si>
  <si>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</si>
  <si>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</si>
  <si>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</si>
  <si>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</si>
  <si>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</si>
  <si>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</si>
  <si>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</si>
  <si>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</si>
  <si>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</si>
  <si>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</si>
  <si>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</si>
  <si>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</si>
  <si>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</si>
  <si>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</si>
  <si>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</si>
  <si>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</si>
  <si>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</si>
  <si>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</si>
  <si>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</si>
  <si>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</si>
  <si>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</si>
  <si>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</si>
  <si>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</si>
  <si>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</si>
  <si>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</si>
  <si>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</si>
  <si>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</si>
  <si>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</si>
  <si>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</si>
  <si>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</si>
  <si>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</si>
  <si>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</si>
  <si>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</si>
  <si>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</si>
  <si>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</si>
  <si>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</si>
  <si>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</si>
  <si>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</si>
  <si>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</si>
  <si>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</si>
  <si>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</si>
  <si>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</si>
  <si>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</si>
  <si>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</si>
  <si>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</si>
  <si>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</si>
  <si>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</si>
  <si>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</si>
  <si>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</si>
  <si>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</si>
  <si>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</si>
  <si>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</si>
  <si>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</si>
  <si>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</si>
  <si>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</si>
  <si>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</si>
  <si>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</si>
  <si>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</si>
  <si>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</si>
  <si>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</si>
  <si>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</si>
  <si>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</si>
  <si>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</si>
  <si>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</si>
  <si>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</si>
  <si>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</si>
  <si>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</si>
  <si>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</si>
  <si>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</si>
  <si>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</si>
  <si>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</si>
  <si>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</si>
  <si>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</si>
  <si>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</si>
  <si>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</si>
  <si>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</si>
  <si>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</si>
  <si>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</si>
  <si>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</si>
  <si>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</si>
  <si>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</si>
  <si>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</si>
  <si>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</si>
  <si>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</si>
  <si>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</si>
  <si>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</si>
  <si>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</si>
  <si>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</si>
  <si>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</si>
  <si>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</si>
  <si>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</si>
  <si>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</si>
  <si>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</si>
  <si>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</si>
  <si>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</si>
  <si>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</si>
  <si>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</si>
  <si>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</si>
  <si>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</si>
  <si>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</si>
  <si>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</si>
  <si>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</si>
  <si>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</si>
  <si>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</si>
  <si>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</si>
  <si>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</si>
  <si>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</si>
  <si>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</si>
  <si>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</si>
  <si>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</si>
  <si>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</si>
  <si>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</si>
  <si>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</si>
  <si>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</si>
  <si>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</si>
  <si>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</si>
  <si>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</si>
  <si>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</si>
  <si>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</si>
  <si>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</si>
  <si>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</si>
  <si>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</si>
  <si>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</si>
  <si>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</si>
  <si>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</si>
  <si>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</si>
  <si>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</si>
  <si>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</si>
  <si>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</si>
  <si>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</si>
  <si>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</si>
  <si>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</si>
  <si>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</si>
  <si>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</si>
  <si>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</si>
  <si>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</si>
  <si>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</si>
  <si>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</si>
  <si>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</si>
  <si>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</si>
  <si>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</si>
  <si>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</si>
  <si>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</si>
  <si>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</si>
  <si>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</si>
  <si>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</si>
  <si>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</si>
  <si>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</si>
  <si>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</si>
  <si>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</si>
  <si>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</si>
  <si>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</si>
  <si>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</si>
  <si>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</si>
  <si>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</si>
  <si>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</si>
  <si>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</si>
  <si>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</si>
  <si>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</si>
  <si>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</si>
  <si>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</si>
  <si>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</si>
  <si>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</si>
  <si>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</si>
  <si>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</si>
  <si>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</si>
  <si>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</si>
  <si>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</si>
  <si>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</si>
  <si>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</si>
  <si>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</si>
  <si>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</si>
  <si>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</si>
  <si>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</si>
  <si>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</si>
  <si>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</si>
  <si>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</si>
  <si>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</si>
  <si>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</si>
  <si>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</si>
  <si>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</si>
  <si>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</si>
  <si>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</si>
  <si>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</si>
  <si>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</si>
  <si>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</si>
  <si>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</si>
  <si>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</si>
  <si>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</si>
  <si>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</si>
  <si>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</si>
  <si>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</si>
  <si>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</si>
  <si>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</si>
  <si>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</si>
  <si>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</si>
  <si>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</si>
  <si>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</si>
  <si>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</si>
  <si>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</si>
  <si>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</si>
  <si>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</si>
  <si>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</si>
  <si>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</si>
  <si>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</si>
  <si>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</si>
  <si>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</si>
  <si>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</si>
  <si>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</si>
  <si>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</si>
  <si>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</si>
  <si>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</si>
  <si>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</si>
  <si>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</si>
  <si>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</si>
  <si>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</si>
  <si>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</si>
  <si>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</si>
  <si>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</si>
  <si>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</si>
  <si>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</si>
  <si>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</si>
  <si>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</si>
  <si>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</si>
  <si>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</si>
  <si>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</si>
  <si>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</si>
  <si>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</si>
  <si>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</si>
  <si>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</si>
  <si>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</si>
  <si>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</si>
  <si>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</si>
  <si>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</si>
  <si>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</si>
  <si>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</si>
  <si>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</si>
  <si>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</si>
  <si>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</si>
  <si>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</si>
  <si>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</si>
  <si>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</si>
  <si>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</si>
  <si>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</si>
  <si>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</si>
  <si>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</si>
  <si>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</si>
  <si>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</si>
  <si>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</si>
  <si>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</si>
  <si>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</si>
  <si>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</si>
  <si>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</si>
  <si>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</si>
  <si>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</si>
  <si>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</si>
  <si>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</si>
  <si>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</si>
  <si>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</si>
  <si>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</si>
  <si>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</si>
  <si>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</si>
  <si>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</si>
  <si>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</si>
  <si>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</si>
  <si>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</si>
  <si>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</si>
  <si>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</si>
  <si>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</si>
  <si>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</si>
  <si>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</si>
  <si>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</si>
  <si>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</si>
  <si>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</si>
  <si>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</si>
  <si>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</si>
  <si>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</si>
  <si>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</si>
  <si>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</si>
  <si>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</si>
  <si>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</si>
  <si>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</si>
  <si>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</si>
  <si>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</si>
  <si>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</si>
  <si>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</si>
  <si>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</si>
  <si>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</si>
  <si>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</si>
  <si>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</si>
  <si>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</si>
  <si>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</si>
  <si>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</si>
  <si>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</si>
  <si>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</si>
  <si>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</si>
  <si>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</si>
  <si>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</si>
  <si>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</si>
  <si>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</si>
  <si>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</si>
  <si>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</si>
  <si>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</si>
  <si>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</si>
  <si>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</si>
  <si>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</si>
  <si>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</si>
  <si>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</si>
  <si>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</si>
  <si>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</si>
  <si>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</si>
  <si>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</si>
  <si>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</si>
  <si>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</si>
  <si>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</si>
  <si>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</si>
  <si>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</si>
  <si>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</si>
  <si>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</si>
  <si>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</si>
  <si>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</si>
  <si>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</si>
  <si>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</si>
  <si>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</si>
  <si>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</si>
  <si>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</si>
  <si>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</si>
  <si>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</si>
  <si>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</si>
  <si>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</si>
  <si>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</si>
  <si>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</si>
  <si>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</si>
  <si>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</si>
  <si>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</si>
  <si>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</si>
  <si>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</si>
  <si>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</si>
  <si>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</si>
  <si>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</si>
  <si>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</si>
  <si>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</si>
  <si>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</si>
  <si>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</si>
  <si>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</si>
  <si>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</si>
  <si>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</si>
  <si>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</si>
  <si>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</si>
  <si>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</si>
  <si>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</si>
  <si>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</si>
  <si>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</si>
  <si>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</si>
  <si>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</si>
  <si>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</si>
  <si>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</si>
  <si>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</si>
  <si>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</si>
  <si>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</si>
  <si>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</si>
  <si>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</si>
  <si>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</si>
  <si>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</si>
  <si>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</si>
  <si>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</si>
  <si>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</si>
  <si>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</si>
  <si>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</si>
  <si>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</si>
  <si>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</si>
  <si>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</si>
  <si>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</si>
  <si>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</si>
  <si>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</si>
  <si>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</si>
  <si>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</si>
  <si>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</si>
  <si>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</si>
  <si>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</si>
  <si>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</si>
  <si>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</si>
  <si>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</si>
  <si>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</si>
  <si>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</si>
  <si>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</si>
  <si>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</si>
  <si>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</si>
  <si>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</si>
  <si>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</si>
  <si>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</si>
  <si>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</si>
  <si>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</si>
  <si>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</si>
  <si>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</si>
  <si>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</si>
  <si>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</si>
  <si>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</si>
  <si>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</si>
  <si>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</si>
  <si>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</si>
  <si>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</si>
  <si>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</si>
  <si>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</si>
  <si>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</si>
  <si>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</si>
  <si>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</si>
  <si>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</si>
  <si>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</si>
  <si>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</si>
  <si>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</si>
  <si>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</si>
  <si>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</si>
  <si>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</si>
  <si>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</si>
  <si>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</si>
  <si>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</si>
  <si>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</si>
  <si>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</si>
  <si>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</si>
  <si>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</si>
  <si>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</si>
  <si>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</si>
  <si>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</si>
  <si>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</si>
  <si>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</si>
  <si>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</si>
  <si>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</si>
  <si>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</si>
  <si>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</si>
  <si>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</si>
  <si>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</si>
  <si>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</si>
  <si>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</si>
  <si>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</si>
  <si>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</si>
  <si>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</si>
  <si>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</si>
  <si>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</si>
  <si>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</si>
  <si>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</si>
  <si>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</si>
  <si>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</si>
  <si>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</si>
  <si>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</si>
  <si>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</si>
  <si>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</si>
  <si>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</si>
  <si>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</si>
  <si>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</si>
  <si>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</si>
  <si>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</si>
  <si>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</si>
  <si>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</si>
  <si>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</si>
  <si>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</si>
  <si>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</si>
  <si>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</si>
  <si>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</si>
  <si>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</si>
  <si>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</si>
  <si>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</si>
  <si>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</si>
  <si>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</si>
  <si>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</si>
  <si>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</si>
  <si>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</si>
  <si>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</si>
  <si>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</si>
  <si>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</si>
  <si>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</si>
  <si>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</si>
  <si>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</si>
  <si>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</si>
  <si>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</si>
  <si>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</si>
  <si>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</si>
  <si>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</si>
  <si>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</si>
  <si>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</si>
  <si>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</si>
  <si>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</si>
  <si>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</si>
  <si>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</si>
  <si>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</si>
  <si>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</si>
  <si>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</si>
  <si>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</si>
  <si>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</si>
  <si>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</si>
  <si>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</si>
  <si>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</si>
  <si>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</si>
  <si>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</si>
  <si>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</si>
  <si>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</si>
  <si>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</si>
  <si>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</si>
  <si>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</si>
  <si>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</si>
  <si>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</si>
  <si>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</si>
  <si>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</si>
  <si>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</si>
  <si>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</si>
  <si>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</si>
  <si>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</si>
  <si>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</si>
  <si>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</si>
  <si>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</si>
  <si>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</si>
  <si>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</si>
  <si>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</si>
  <si>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</si>
  <si>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</si>
  <si>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</si>
  <si>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</si>
  <si>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</si>
  <si>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</si>
  <si>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</si>
  <si>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</si>
  <si>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</si>
  <si>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</si>
  <si>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</si>
  <si>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</si>
  <si>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</si>
  <si>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</si>
  <si>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</si>
  <si>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</si>
  <si>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</si>
  <si>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</si>
  <si>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</si>
  <si>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</si>
  <si>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</si>
  <si>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</si>
  <si>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</si>
  <si>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</si>
  <si>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</si>
  <si>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</si>
  <si>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</si>
  <si>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</si>
  <si>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</si>
  <si>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</si>
  <si>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</si>
  <si>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</si>
  <si>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</si>
  <si>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</si>
  <si>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</si>
  <si>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</si>
  <si>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</si>
  <si>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</si>
  <si>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</si>
  <si>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</si>
  <si>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</si>
  <si>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</si>
  <si>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</si>
  <si>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</si>
  <si>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</si>
  <si>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</si>
  <si>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</si>
  <si>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</si>
  <si>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</si>
  <si>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</si>
  <si>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</si>
  <si>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</si>
  <si>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</si>
  <si>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</si>
  <si>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</si>
  <si>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</si>
  <si>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</si>
  <si>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</si>
  <si>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</si>
  <si>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</si>
  <si>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</si>
  <si>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</si>
  <si>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</si>
  <si>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</si>
  <si>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</si>
  <si>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</si>
  <si>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</si>
  <si>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</si>
  <si>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</si>
  <si>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</si>
  <si>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</si>
  <si>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</si>
  <si>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</si>
  <si>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</si>
  <si>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</si>
  <si>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</si>
  <si>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</si>
  <si>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</si>
  <si>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</si>
  <si>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</si>
  <si>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</si>
  <si>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</si>
  <si>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</si>
  <si>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</si>
  <si>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</si>
  <si>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</si>
  <si>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</si>
  <si>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</si>
  <si>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</si>
  <si>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</si>
  <si>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</si>
  <si>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</si>
  <si>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</si>
  <si>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</si>
  <si>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</si>
  <si>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</si>
  <si>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</si>
  <si>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</si>
  <si>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</si>
  <si>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</si>
  <si>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</si>
  <si>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</si>
  <si>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</si>
  <si>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</si>
  <si>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</si>
  <si>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</si>
  <si>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</si>
  <si>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</si>
  <si>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</si>
  <si>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</si>
  <si>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</si>
  <si>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</si>
  <si>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</si>
  <si>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</si>
  <si>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</si>
  <si>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</si>
  <si>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</si>
  <si>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</si>
  <si>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</si>
  <si>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</si>
  <si>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</si>
  <si>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</si>
  <si>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</si>
  <si>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</si>
  <si>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</si>
  <si>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</si>
  <si>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</si>
  <si>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</si>
  <si>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</si>
  <si>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</si>
  <si>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</si>
  <si>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</si>
  <si>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</si>
  <si>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</si>
  <si>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</si>
  <si>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</si>
  <si>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</si>
  <si>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</si>
  <si>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</si>
  <si>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</si>
  <si>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</si>
  <si>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</si>
  <si>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</si>
  <si>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</si>
  <si>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</si>
  <si>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</si>
  <si>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</si>
  <si>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</si>
  <si>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</si>
  <si>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</si>
  <si>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</si>
  <si>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</si>
  <si>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</si>
  <si>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</si>
  <si>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</si>
  <si>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</si>
  <si>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</si>
  <si>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</si>
  <si>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</si>
  <si>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</si>
  <si>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</si>
  <si>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</si>
  <si>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</si>
  <si>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</si>
  <si>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</si>
  <si>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</si>
  <si>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</si>
  <si>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</si>
  <si>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</si>
  <si>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</si>
  <si>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</si>
  <si>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</si>
  <si>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</si>
  <si>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</si>
  <si>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</si>
  <si>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</si>
  <si>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</si>
  <si>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</si>
  <si>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</si>
  <si>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</si>
  <si>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</si>
  <si>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</si>
  <si>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</si>
  <si>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</si>
  <si>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</si>
  <si>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</si>
  <si>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</si>
  <si>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</si>
  <si>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</si>
  <si>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</si>
  <si>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</si>
  <si>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</si>
  <si>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</si>
  <si>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</si>
  <si>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</si>
  <si>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</si>
  <si>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</si>
  <si>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</si>
  <si>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</si>
  <si>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</si>
  <si>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</si>
  <si>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</si>
  <si>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</si>
  <si>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</si>
  <si>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</si>
  <si>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</si>
  <si>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</si>
  <si>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</si>
  <si>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</si>
  <si>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</si>
  <si>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</si>
  <si>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</si>
  <si>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</si>
  <si>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</si>
  <si>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</si>
  <si>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</si>
  <si>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</si>
  <si>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</si>
  <si>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</si>
  <si>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</si>
  <si>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</si>
  <si>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</si>
  <si>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</si>
  <si>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</si>
  <si>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</si>
  <si>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</si>
  <si>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</si>
  <si>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</si>
  <si>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</si>
  <si>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</si>
  <si>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</si>
  <si>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</si>
  <si>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</si>
  <si>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</si>
  <si>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</si>
  <si>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</si>
  <si>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</si>
  <si>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</si>
  <si>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</si>
  <si>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</si>
  <si>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</si>
  <si>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</si>
  <si>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</si>
  <si>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</si>
  <si>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</si>
  <si>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</si>
  <si>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</si>
  <si>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</si>
  <si>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</si>
  <si>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</si>
  <si>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</si>
  <si>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</si>
  <si>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</si>
  <si>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</si>
  <si>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</si>
  <si>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</si>
  <si>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</si>
  <si>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</si>
  <si>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</si>
  <si>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</si>
  <si>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</si>
  <si>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</si>
  <si>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</si>
  <si>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</si>
  <si>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</si>
  <si>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</si>
  <si>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</si>
  <si>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</si>
  <si>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</si>
  <si>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</si>
  <si>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</si>
  <si>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</si>
  <si>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</si>
  <si>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</si>
  <si>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</si>
  <si>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</si>
  <si>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</si>
  <si>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</si>
  <si>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</si>
  <si>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</si>
  <si>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</si>
  <si>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</si>
  <si>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</si>
  <si>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</si>
  <si>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</si>
  <si>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</si>
  <si>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</si>
  <si>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</si>
  <si>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</si>
  <si>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</si>
  <si>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</si>
  <si>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</si>
  <si>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</si>
  <si>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</si>
  <si>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</si>
  <si>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</si>
  <si>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</si>
  <si>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</si>
  <si>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</si>
  <si>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</si>
  <si>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</si>
  <si>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</si>
  <si>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</si>
  <si>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</si>
  <si>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</si>
  <si>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</si>
  <si>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</si>
  <si>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</si>
  <si>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</si>
  <si>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</si>
  <si>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</si>
  <si>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</si>
  <si>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</si>
  <si>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</si>
  <si>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</si>
  <si>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</si>
  <si>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</si>
  <si>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</si>
  <si>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</si>
  <si>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</si>
  <si>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</si>
  <si>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</si>
  <si>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</si>
  <si>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</si>
  <si>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</si>
  <si>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</si>
  <si>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</si>
  <si>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</si>
  <si>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</si>
  <si>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</si>
  <si>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</si>
  <si>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</si>
  <si>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</si>
  <si>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</si>
  <si>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</si>
  <si>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</si>
  <si>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</si>
  <si>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</si>
  <si>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</si>
  <si>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</si>
  <si>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</si>
  <si>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</si>
  <si>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</si>
  <si>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</si>
  <si>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</si>
  <si>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</si>
  <si>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</si>
  <si>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</si>
  <si>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</si>
  <si>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</si>
  <si>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</si>
  <si>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</si>
  <si>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</si>
  <si>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</si>
  <si>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</si>
  <si>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</si>
  <si>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</si>
  <si>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</si>
  <si>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</si>
  <si>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</si>
  <si>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</si>
  <si>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</si>
  <si>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</si>
  <si>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</si>
  <si>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</si>
  <si>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</si>
  <si>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</si>
  <si>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</si>
  <si>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</si>
  <si>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</si>
  <si>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</si>
  <si>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</si>
  <si>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</si>
  <si>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</si>
  <si>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</si>
  <si>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</si>
  <si>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</si>
  <si>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</si>
  <si>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</si>
  <si>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</si>
  <si>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</si>
  <si>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</si>
  <si>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</si>
  <si>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</si>
  <si>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</si>
  <si>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</si>
  <si>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</si>
  <si>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</si>
  <si>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</si>
  <si>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</si>
  <si>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</si>
  <si>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</si>
  <si>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</si>
  <si>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</si>
  <si>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</si>
  <si>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</si>
  <si>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</si>
  <si>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</si>
  <si>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</si>
  <si>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</si>
  <si>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</si>
  <si>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</si>
  <si>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</si>
  <si>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</si>
  <si>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</si>
  <si>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</si>
  <si>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</si>
  <si>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</si>
  <si>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</si>
  <si>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</si>
  <si>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</si>
  <si>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</si>
  <si>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</si>
  <si>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</si>
  <si>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</si>
  <si>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</si>
  <si>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</si>
  <si>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</si>
  <si>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</si>
  <si>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</si>
  <si>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</si>
  <si>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</si>
  <si>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</si>
  <si>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</si>
  <si>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</si>
  <si>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</si>
  <si>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</si>
  <si>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</si>
  <si>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</si>
  <si>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</si>
  <si>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</si>
  <si>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</si>
  <si>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</si>
  <si>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</si>
  <si>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</si>
  <si>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</si>
  <si>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</si>
  <si>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</si>
  <si>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</si>
  <si>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</si>
  <si>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</si>
  <si>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</si>
  <si>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</si>
  <si>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</si>
  <si>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</si>
  <si>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</si>
  <si>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</si>
  <si>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</si>
  <si>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</si>
  <si>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</si>
  <si>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</si>
  <si>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</si>
  <si>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</si>
  <si>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</si>
  <si>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</si>
  <si>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</si>
  <si>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</si>
  <si>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</si>
  <si>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</si>
  <si>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</si>
  <si>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</si>
  <si>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</si>
  <si>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</si>
  <si>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</si>
  <si>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</si>
  <si>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</si>
  <si>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</si>
  <si>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</si>
  <si>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</si>
  <si>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</si>
  <si>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</si>
  <si>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</si>
  <si>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</si>
  <si>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</si>
  <si>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</si>
  <si>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</si>
  <si>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</si>
  <si>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</si>
  <si>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</si>
  <si>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</si>
  <si>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</si>
  <si>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</si>
  <si>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</si>
  <si>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</si>
  <si>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</si>
  <si>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</si>
  <si>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</si>
  <si>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</si>
  <si>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</si>
  <si>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</si>
  <si>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</si>
  <si>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</si>
  <si>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</si>
  <si>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</si>
  <si>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</si>
  <si>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</si>
  <si>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</si>
  <si>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</si>
  <si>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</si>
  <si>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</si>
  <si>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</si>
  <si>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</si>
  <si>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</si>
  <si>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</si>
  <si>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</si>
  <si>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</si>
  <si>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</si>
  <si>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</si>
  <si>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</si>
  <si>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</si>
  <si>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</si>
  <si>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</si>
  <si>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</si>
  <si>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</si>
  <si>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</si>
  <si>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</si>
  <si>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</si>
  <si>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</si>
  <si>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</si>
  <si>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</si>
  <si>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</si>
  <si>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</si>
  <si>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</si>
  <si>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</si>
  <si>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</si>
  <si>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</si>
  <si>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</si>
  <si>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</si>
  <si>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</si>
  <si>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</si>
  <si>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</si>
  <si>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</si>
  <si>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</si>
  <si>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</si>
  <si>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</si>
  <si>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</si>
  <si>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</si>
  <si>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</si>
  <si>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</si>
  <si>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</si>
  <si>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</si>
  <si>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</si>
  <si>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</si>
  <si>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</si>
  <si>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</si>
  <si>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</si>
  <si>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</si>
  <si>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</si>
  <si>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</si>
  <si>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</si>
  <si>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</si>
  <si>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</si>
  <si>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</si>
  <si>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</si>
  <si>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</si>
  <si>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</si>
  <si>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</si>
  <si>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</si>
  <si>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</si>
  <si>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</si>
  <si>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</si>
  <si>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</si>
  <si>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</si>
  <si>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</si>
  <si>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</si>
  <si>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</si>
  <si>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</si>
  <si>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</si>
  <si>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</si>
  <si>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</si>
  <si>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</si>
  <si>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</si>
  <si>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</si>
  <si>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</si>
  <si>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</si>
  <si>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</si>
  <si>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</si>
  <si>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</si>
  <si>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</si>
  <si>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</si>
  <si>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</si>
  <si>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</si>
  <si>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</si>
  <si>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</si>
  <si>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</si>
  <si>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</si>
  <si>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</si>
  <si>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</si>
  <si>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</si>
  <si>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</si>
  <si>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</si>
  <si>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</si>
  <si>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</si>
  <si>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</si>
  <si>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</si>
  <si>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</si>
  <si>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</si>
  <si>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</si>
  <si>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</si>
  <si>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</si>
  <si>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</si>
  <si>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</si>
  <si>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</si>
  <si>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</si>
  <si>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</si>
  <si>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</si>
  <si>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</si>
  <si>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</si>
  <si>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</si>
  <si>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</si>
  <si>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</si>
  <si>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</si>
  <si>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</si>
  <si>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</si>
  <si>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</si>
  <si>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</si>
  <si>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</si>
  <si>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</si>
  <si>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</si>
  <si>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</si>
  <si>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</si>
  <si>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</si>
  <si>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</si>
  <si>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</si>
  <si>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</si>
  <si>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</si>
  <si>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</si>
  <si>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</si>
  <si>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</si>
  <si>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</si>
  <si>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</si>
  <si>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</si>
  <si>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</si>
  <si>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</si>
  <si>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</si>
  <si>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</si>
  <si>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</si>
  <si>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</si>
  <si>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</si>
  <si>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</si>
  <si>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</si>
  <si>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</si>
  <si>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</si>
  <si>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</si>
  <si>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</si>
  <si>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</si>
  <si>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</si>
  <si>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</si>
  <si>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</si>
  <si>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</si>
  <si>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</si>
  <si>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</si>
  <si>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</si>
  <si>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</si>
  <si>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</si>
  <si>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</si>
  <si>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</si>
  <si>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</si>
  <si>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</si>
  <si>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</si>
  <si>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</si>
  <si>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</si>
  <si>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</si>
  <si>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</si>
  <si>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</si>
  <si>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</si>
  <si>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</si>
  <si>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</si>
  <si>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</si>
  <si>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</si>
  <si>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</si>
  <si>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</si>
  <si>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</si>
  <si>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</si>
  <si>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</si>
  <si>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</si>
  <si>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</si>
  <si>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</si>
  <si>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</si>
  <si>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</si>
  <si>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</si>
  <si>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</si>
  <si>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</si>
  <si>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</si>
  <si>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</si>
  <si>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</si>
  <si>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</si>
  <si>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</si>
  <si>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</si>
  <si>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</si>
  <si>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</si>
  <si>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</si>
  <si>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</si>
  <si>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</si>
  <si>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</si>
  <si>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</si>
  <si>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</si>
  <si>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</si>
  <si>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</si>
  <si>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</si>
  <si>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</si>
  <si>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</si>
  <si>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</si>
  <si>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</si>
  <si>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</si>
  <si>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</si>
  <si>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</si>
  <si>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</si>
  <si>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</si>
  <si>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</si>
  <si>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</si>
  <si>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</si>
  <si>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</si>
  <si>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</si>
  <si>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</si>
  <si>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</si>
  <si>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</si>
  <si>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</si>
  <si>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</si>
  <si>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</si>
  <si>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</si>
  <si>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</si>
  <si>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</si>
  <si>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</si>
  <si>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</si>
  <si>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</si>
  <si>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</si>
  <si>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</si>
  <si>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</si>
  <si>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</si>
  <si>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</si>
  <si>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</si>
  <si>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</si>
  <si>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</si>
  <si>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</si>
  <si>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</si>
  <si>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</si>
  <si>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</si>
  <si>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</si>
  <si>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</si>
  <si>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</si>
  <si>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</si>
  <si>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</si>
  <si>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</si>
  <si>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</si>
  <si>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</si>
  <si>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</si>
  <si>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</si>
  <si>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</si>
  <si>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</si>
  <si>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</si>
  <si>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</si>
  <si>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</si>
  <si>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</si>
  <si>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</si>
  <si>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</si>
  <si>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</si>
  <si>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</si>
  <si>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</si>
  <si>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</si>
  <si>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</si>
  <si>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</si>
  <si>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</si>
  <si>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</si>
  <si>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</si>
  <si>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</si>
  <si>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</si>
  <si>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</si>
  <si>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</si>
  <si>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</si>
  <si>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</si>
  <si>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</si>
  <si>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</si>
  <si>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</si>
  <si>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</si>
  <si>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</si>
  <si>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</si>
  <si>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</si>
  <si>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</si>
  <si>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</si>
  <si>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</si>
  <si>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</si>
  <si>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</si>
  <si>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</si>
  <si>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</si>
  <si>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</si>
  <si>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</si>
  <si>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</si>
  <si>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</si>
  <si>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</si>
  <si>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</si>
  <si>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</si>
  <si>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</si>
  <si>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</si>
  <si>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</si>
  <si>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</si>
  <si>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</si>
  <si>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</si>
  <si>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</si>
  <si>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</si>
  <si>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</si>
  <si>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</si>
  <si>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</si>
  <si>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</si>
  <si>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</si>
  <si>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</si>
  <si>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</si>
  <si>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</si>
  <si>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</si>
  <si>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</si>
  <si>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</si>
  <si>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</si>
  <si>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</si>
  <si>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</si>
  <si>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</si>
  <si>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</si>
  <si>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</si>
  <si>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</si>
  <si>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</si>
  <si>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</si>
  <si>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</si>
  <si>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</si>
  <si>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</si>
  <si>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</si>
  <si>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</si>
  <si>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</si>
  <si>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</si>
  <si>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</si>
  <si>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</si>
  <si>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</si>
  <si>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</si>
  <si>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</si>
  <si>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</si>
  <si>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</si>
  <si>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</si>
  <si>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</si>
  <si>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</si>
  <si>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</si>
  <si>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</si>
  <si>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</si>
  <si>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</si>
  <si>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</si>
  <si>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</si>
  <si>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</si>
  <si>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</si>
  <si>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</si>
  <si>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</si>
  <si>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</si>
  <si>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</si>
  <si>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</si>
  <si>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</si>
  <si>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</si>
  <si>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</si>
  <si>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</si>
  <si>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</si>
  <si>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</si>
  <si>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</si>
  <si>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</si>
  <si>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</si>
  <si>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</si>
  <si>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</si>
  <si>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</si>
  <si>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</si>
  <si>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</si>
  <si>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</si>
  <si>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</si>
  <si>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</si>
  <si>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</si>
  <si>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</si>
  <si>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</si>
  <si>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</si>
  <si>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</si>
  <si>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</si>
  <si>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</si>
  <si>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</si>
  <si>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</si>
  <si>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</si>
  <si>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</si>
  <si>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</si>
  <si>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</si>
  <si>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</si>
  <si>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</si>
  <si>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</si>
  <si>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</si>
  <si>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</si>
  <si>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</si>
  <si>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</si>
  <si>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</si>
  <si>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</si>
  <si>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</si>
  <si>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</si>
  <si>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</si>
  <si>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</si>
  <si>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</si>
  <si>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</si>
  <si>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</si>
  <si>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</si>
  <si>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</si>
  <si>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</si>
  <si>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</si>
  <si>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</si>
  <si>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</si>
  <si>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</si>
  <si>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</si>
  <si>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</si>
  <si>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</si>
  <si>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</si>
  <si>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</si>
  <si>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</si>
  <si>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</si>
  <si>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</si>
  <si>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</si>
  <si>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</si>
  <si>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</si>
  <si>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</si>
  <si>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</si>
  <si>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</si>
  <si>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</si>
  <si>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</si>
  <si>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</si>
  <si>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</si>
  <si>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</si>
  <si>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</si>
  <si>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</si>
  <si>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</si>
  <si>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</si>
  <si>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</si>
  <si>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</si>
  <si>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</si>
  <si>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</si>
  <si>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</si>
  <si>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</si>
  <si>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</si>
  <si>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</si>
  <si>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</si>
  <si>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</si>
  <si>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</si>
  <si>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</si>
  <si>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</si>
  <si>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</si>
  <si>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</si>
  <si>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</si>
  <si>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</si>
  <si>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</si>
  <si>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</si>
  <si>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</si>
  <si>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</si>
  <si>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</si>
  <si>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</si>
  <si>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</si>
  <si>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</si>
  <si>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</si>
  <si>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</si>
  <si>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</si>
  <si>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</si>
  <si>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</si>
  <si>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</si>
  <si>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</si>
  <si>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</si>
  <si>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</si>
  <si>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</si>
  <si>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</si>
  <si>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</si>
  <si>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</si>
  <si>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</si>
  <si>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</si>
  <si>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</si>
  <si>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</si>
  <si>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</si>
  <si>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</si>
  <si>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</si>
  <si>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</si>
  <si>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</si>
  <si>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</si>
  <si>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</si>
  <si>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</si>
  <si>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</si>
  <si>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</si>
  <si>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</si>
  <si>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</si>
  <si>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</si>
  <si>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</si>
  <si>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</si>
  <si>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</si>
  <si>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</si>
  <si>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</si>
  <si>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</si>
  <si>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</si>
  <si>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</si>
  <si>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</si>
  <si>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</si>
  <si>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</si>
  <si>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</si>
  <si>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</si>
  <si>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</si>
  <si>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</si>
  <si>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</si>
  <si>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</si>
  <si>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</si>
  <si>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</si>
  <si>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</si>
  <si>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</si>
  <si>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</si>
  <si>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</si>
  <si>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</si>
  <si>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</si>
  <si>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</si>
  <si>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</si>
  <si>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</si>
  <si>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</si>
  <si>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</si>
  <si>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</si>
  <si>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</si>
  <si>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</si>
  <si>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</si>
  <si>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</si>
  <si>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</si>
  <si>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</si>
  <si>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</si>
  <si>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</si>
  <si>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</si>
  <si>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</si>
  <si>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</si>
  <si>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</si>
  <si>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</si>
  <si>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</si>
  <si>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</si>
  <si>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</si>
  <si>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</si>
  <si>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</si>
  <si>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</si>
  <si>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</si>
  <si>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</si>
  <si>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</si>
  <si>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</si>
  <si>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</si>
  <si>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</si>
  <si>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</si>
  <si>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</si>
  <si>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</si>
  <si>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</si>
  <si>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</si>
  <si>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</si>
  <si>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</si>
  <si>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</si>
  <si>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</si>
  <si>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</si>
  <si>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</si>
  <si>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</si>
  <si>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</si>
  <si>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</si>
  <si>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</si>
  <si>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</si>
  <si>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</si>
  <si>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</si>
  <si>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</si>
  <si>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</si>
  <si>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</si>
  <si>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</si>
  <si>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</si>
  <si>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</si>
  <si>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</si>
  <si>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</si>
  <si>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</si>
  <si>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</si>
  <si>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</si>
  <si>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</si>
  <si>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</si>
  <si>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</si>
  <si>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</si>
  <si>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</si>
  <si>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</si>
  <si>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</si>
  <si>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</si>
  <si>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</si>
  <si>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</si>
  <si>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</si>
  <si>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</si>
  <si>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</si>
  <si>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</si>
  <si>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</si>
  <si>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</si>
  <si>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</si>
  <si>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</si>
  <si>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</si>
  <si>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</si>
  <si>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</si>
  <si>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</si>
  <si>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</si>
  <si>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</si>
  <si>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</si>
  <si>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</si>
  <si>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</si>
  <si>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</si>
  <si>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</si>
  <si>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</si>
  <si>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</si>
  <si>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</si>
  <si>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</si>
  <si>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</si>
  <si>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</si>
  <si>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</si>
  <si>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</si>
  <si>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</si>
  <si>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</si>
  <si>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</si>
  <si>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</si>
  <si>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</si>
  <si>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</si>
  <si>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</si>
  <si>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</si>
  <si>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</si>
  <si>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</si>
  <si>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</si>
  <si>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</si>
  <si>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</si>
  <si>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</si>
  <si>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</si>
  <si>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</si>
  <si>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</si>
  <si>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</si>
  <si>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</si>
  <si>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</si>
  <si>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</si>
  <si>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</si>
  <si>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</si>
  <si>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</si>
  <si>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</si>
  <si>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</si>
  <si>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</si>
  <si>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</si>
  <si>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</si>
  <si>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</si>
  <si>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</si>
  <si>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</si>
  <si>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</si>
  <si>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</si>
  <si>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</si>
  <si>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</si>
  <si>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</si>
  <si>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</si>
  <si>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</si>
  <si>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</si>
  <si>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</si>
  <si>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</si>
  <si>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</si>
  <si>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</si>
  <si>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</si>
  <si>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</si>
  <si>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</si>
  <si>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</si>
  <si>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</si>
  <si>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</si>
  <si>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</si>
  <si>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</si>
  <si>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</si>
  <si>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</si>
  <si>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</si>
  <si>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</si>
  <si>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</si>
  <si>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</si>
  <si>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</si>
  <si>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</si>
  <si>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</si>
  <si>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</si>
  <si>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</si>
  <si>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</si>
  <si>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</si>
  <si>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</si>
  <si>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</si>
  <si>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</si>
  <si>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</si>
  <si>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</si>
  <si>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</si>
  <si>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</si>
  <si>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</si>
  <si>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</si>
  <si>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</si>
  <si>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</si>
  <si>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</si>
  <si>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</si>
  <si>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</si>
  <si>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</si>
  <si>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</si>
  <si>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</si>
  <si>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</si>
  <si>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</si>
  <si>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</si>
  <si>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</si>
  <si>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</si>
  <si>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</si>
  <si>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</si>
  <si>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</si>
  <si>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</si>
  <si>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</si>
  <si>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</si>
  <si>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</si>
  <si>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</si>
  <si>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</si>
  <si>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</si>
  <si>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</si>
  <si>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</si>
  <si>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</si>
  <si>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</si>
  <si>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</si>
  <si>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</si>
  <si>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</si>
  <si>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</si>
  <si>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</si>
  <si>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</si>
  <si>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</si>
  <si>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</si>
  <si>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</si>
  <si>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</si>
  <si>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</si>
  <si>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</si>
  <si>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</si>
  <si>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</si>
  <si>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</si>
  <si>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</si>
  <si>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</si>
  <si>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</si>
  <si>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</si>
  <si>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</si>
  <si>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</si>
  <si>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</si>
  <si>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</si>
  <si>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</si>
  <si>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</si>
  <si>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</si>
  <si>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</si>
  <si>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</si>
  <si>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</si>
  <si>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</si>
  <si>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</si>
  <si>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</si>
  <si>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</si>
  <si>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</si>
  <si>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</si>
  <si>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</si>
  <si>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</si>
  <si>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</si>
  <si>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</si>
  <si>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</si>
  <si>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</si>
  <si>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</si>
  <si>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</si>
  <si>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</si>
  <si>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</si>
  <si>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</si>
  <si>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</si>
  <si>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</si>
  <si>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</si>
  <si>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</si>
  <si>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</si>
  <si>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</si>
  <si>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</si>
  <si>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</si>
  <si>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</si>
  <si>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</si>
  <si>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</si>
  <si>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</si>
  <si>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</si>
  <si>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</si>
  <si>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</si>
  <si>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</si>
  <si>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</si>
  <si>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</si>
  <si>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</si>
  <si>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</si>
  <si>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</si>
  <si>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</si>
  <si>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</si>
  <si>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</si>
  <si>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</si>
  <si>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</si>
  <si>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</si>
  <si>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</si>
  <si>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</si>
  <si>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</si>
  <si>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</si>
  <si>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</si>
  <si>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</si>
  <si>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</si>
  <si>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</si>
  <si>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</si>
  <si>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</si>
  <si>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</si>
  <si>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</si>
  <si>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</si>
  <si>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</si>
  <si>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</si>
  <si>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</si>
  <si>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</si>
  <si>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</si>
  <si>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</si>
  <si>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</si>
  <si>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</si>
  <si>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</si>
  <si>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</si>
  <si>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</si>
  <si>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</si>
  <si>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</si>
  <si>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</si>
  <si>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</si>
  <si>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</si>
  <si>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</si>
  <si>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</si>
  <si>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</si>
  <si>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</si>
  <si>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</si>
  <si>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</si>
  <si>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</si>
  <si>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</si>
  <si>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</si>
  <si>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</si>
  <si>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</si>
  <si>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</si>
  <si>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</si>
  <si>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</si>
  <si>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</si>
  <si>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</si>
  <si>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</si>
  <si>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</si>
  <si>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</si>
  <si>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</si>
  <si>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</si>
  <si>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</si>
  <si>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</si>
  <si>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</si>
  <si>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</si>
  <si>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</si>
  <si>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</si>
  <si>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</si>
  <si>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</si>
  <si>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</si>
  <si>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</si>
  <si>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</si>
  <si>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</si>
  <si>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</si>
  <si>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</si>
  <si>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</si>
  <si>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</si>
  <si>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</si>
  <si>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</si>
  <si>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</si>
  <si>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</si>
  <si>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</si>
  <si>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</si>
  <si>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</si>
  <si>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</si>
  <si>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</si>
  <si>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</si>
  <si>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</si>
  <si>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</si>
  <si>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</si>
  <si>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</si>
  <si>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</si>
  <si>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</si>
  <si>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</si>
  <si>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</si>
  <si>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</si>
  <si>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</si>
  <si>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</si>
  <si>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</si>
  <si>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</si>
  <si>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</si>
  <si>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</si>
  <si>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</si>
  <si>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</si>
  <si>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</si>
  <si>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</si>
  <si>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</si>
  <si>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</si>
  <si>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</si>
  <si>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</si>
  <si>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</si>
  <si>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</si>
  <si>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</si>
  <si>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</si>
  <si>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</si>
  <si>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</si>
  <si>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</si>
  <si>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</si>
  <si>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</si>
  <si>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</si>
  <si>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</si>
  <si>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</si>
  <si>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</si>
  <si>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</si>
  <si>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</si>
  <si>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</si>
  <si>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</si>
  <si>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</si>
  <si>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</si>
  <si>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</si>
  <si>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</si>
  <si>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</si>
  <si>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</si>
  <si>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</si>
  <si>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</si>
  <si>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</si>
  <si>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</si>
  <si>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</si>
  <si>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</si>
  <si>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</si>
  <si>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</si>
  <si>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</si>
  <si>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</si>
  <si>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</si>
  <si>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</si>
  <si>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</si>
  <si>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</si>
  <si>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</si>
  <si>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</si>
  <si>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</si>
  <si>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</si>
  <si>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</si>
  <si>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</si>
  <si>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</si>
  <si>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</si>
  <si>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</si>
  <si>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</si>
  <si>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</si>
  <si>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</si>
  <si>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</si>
  <si>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</si>
  <si>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</si>
  <si>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</si>
  <si>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</si>
  <si>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</si>
  <si>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</si>
  <si>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</si>
  <si>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</si>
  <si>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</si>
  <si>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</si>
  <si>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</si>
  <si>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</si>
  <si>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</si>
  <si>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</si>
  <si>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</si>
  <si>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</si>
  <si>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</si>
  <si>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</si>
  <si>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</si>
  <si>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</si>
  <si>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</si>
  <si>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</si>
  <si>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</si>
  <si>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</si>
  <si>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</si>
  <si>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</si>
  <si>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</si>
  <si>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</si>
  <si>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</si>
  <si>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</si>
  <si>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</si>
  <si>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</si>
  <si>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</si>
  <si>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</si>
  <si>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</si>
  <si>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</si>
  <si>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</si>
  <si>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</si>
  <si>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</si>
  <si>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</si>
  <si>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</si>
  <si>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</si>
  <si>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</si>
  <si>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</si>
  <si>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</si>
  <si>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</si>
  <si>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</si>
  <si>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</si>
  <si>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</si>
  <si>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</si>
  <si>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</si>
  <si>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</si>
  <si>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</si>
  <si>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</si>
  <si>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</si>
  <si>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</si>
  <si>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</si>
  <si>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</si>
  <si>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</si>
  <si>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</si>
  <si>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</si>
  <si>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</si>
  <si>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</si>
  <si>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</si>
  <si>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</si>
  <si>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</si>
  <si>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</si>
  <si>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</si>
  <si>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</si>
  <si>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</si>
  <si>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</si>
  <si>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</si>
  <si>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</si>
  <si>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</si>
  <si>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</si>
  <si>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</si>
  <si>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</si>
  <si>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</si>
  <si>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</si>
  <si>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</si>
  <si>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</si>
  <si>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</si>
  <si>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</si>
  <si>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</si>
  <si>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</si>
  <si>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</si>
  <si>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</si>
  <si>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</si>
  <si>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</si>
  <si>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</si>
  <si>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</si>
  <si>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</si>
  <si>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</si>
  <si>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</si>
  <si>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</si>
  <si>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</si>
  <si>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</si>
  <si>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</si>
  <si>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</si>
  <si>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</si>
  <si>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</si>
  <si>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</si>
  <si>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</si>
  <si>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</si>
  <si>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</si>
  <si>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</si>
  <si>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</si>
  <si>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</si>
  <si>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</si>
  <si>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</si>
  <si>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</si>
  <si>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</si>
  <si>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</si>
  <si>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</si>
  <si>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</si>
  <si>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</si>
  <si>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</si>
  <si>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</si>
  <si>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</si>
  <si>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</si>
  <si>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</si>
  <si>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</si>
  <si>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</si>
  <si>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</si>
  <si>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</si>
  <si>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</si>
  <si>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</si>
  <si>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</si>
  <si>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</si>
  <si>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</si>
  <si>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</si>
  <si>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</si>
  <si>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</si>
  <si>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</si>
  <si>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</si>
  <si>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</si>
  <si>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</si>
  <si>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</si>
  <si>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</si>
  <si>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</si>
  <si>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</si>
  <si>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</si>
  <si>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</si>
  <si>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</si>
  <si>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</si>
  <si>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</si>
  <si>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</si>
  <si>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</si>
  <si>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</si>
  <si>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</si>
  <si>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</si>
  <si>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</si>
  <si>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</si>
  <si>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</si>
  <si>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</si>
  <si>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</si>
  <si>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</si>
  <si>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</si>
  <si>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</si>
  <si>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</si>
  <si>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</si>
  <si>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</si>
  <si>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</si>
  <si>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</si>
  <si>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</si>
  <si>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</si>
  <si>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</si>
  <si>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</si>
  <si>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</si>
  <si>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</si>
  <si>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</si>
  <si>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</si>
  <si>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</si>
  <si>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</si>
  <si>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</si>
  <si>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</si>
  <si>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</si>
  <si>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</si>
  <si>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</si>
  <si>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</si>
  <si>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</si>
  <si>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</si>
  <si>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</si>
  <si>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</si>
  <si>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</si>
  <si>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</si>
  <si>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</si>
  <si>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</si>
  <si>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</si>
  <si>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</si>
  <si>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</si>
  <si>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</si>
  <si>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</si>
  <si>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</si>
  <si>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</si>
  <si>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</si>
  <si>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</si>
  <si>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</si>
  <si>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</si>
  <si>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</si>
  <si>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</si>
  <si>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</si>
  <si>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</si>
  <si>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</si>
  <si>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</si>
  <si>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</si>
  <si>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</si>
  <si>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</si>
  <si>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</si>
  <si>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</si>
  <si>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</si>
  <si>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</si>
  <si>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</si>
  <si>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</si>
  <si>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</si>
  <si>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</si>
  <si>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</si>
  <si>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</si>
  <si>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</si>
  <si>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</si>
  <si>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</si>
  <si>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</si>
  <si>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</si>
  <si>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</si>
  <si>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</si>
  <si>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</si>
  <si>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</si>
  <si>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</si>
  <si>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</si>
  <si>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</si>
  <si>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</si>
  <si>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</si>
  <si>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</si>
  <si>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</si>
  <si>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</si>
  <si>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</si>
  <si>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</si>
  <si>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</si>
  <si>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</si>
  <si>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</si>
  <si>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</si>
  <si>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</si>
  <si>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</si>
  <si>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</si>
  <si>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</si>
  <si>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</si>
  <si>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</si>
  <si>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</si>
  <si>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</si>
  <si>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</si>
  <si>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</si>
  <si>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</si>
  <si>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</si>
  <si>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</si>
  <si>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</si>
  <si>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</si>
  <si>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</si>
  <si>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</si>
  <si>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</si>
  <si>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</si>
  <si>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</si>
  <si>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</si>
  <si>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</si>
  <si>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</si>
  <si>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</si>
  <si>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</si>
  <si>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</si>
  <si>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</si>
  <si>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</si>
  <si>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</si>
  <si>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</si>
  <si>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</si>
  <si>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</si>
  <si>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</si>
  <si>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</si>
  <si>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</si>
  <si>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</si>
  <si>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</si>
  <si>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</si>
  <si>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</si>
  <si>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</si>
  <si>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</si>
  <si>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</si>
  <si>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</si>
  <si>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</si>
  <si>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</si>
  <si>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</si>
  <si>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</si>
  <si>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</si>
  <si>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</si>
  <si>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</si>
  <si>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</si>
  <si>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</si>
  <si>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</si>
  <si>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</si>
  <si>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</si>
  <si>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</si>
  <si>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</si>
  <si>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</si>
  <si>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</si>
  <si>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</si>
  <si>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</si>
  <si>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</si>
  <si>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</si>
  <si>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</si>
  <si>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</si>
  <si>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</si>
  <si>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</si>
  <si>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</si>
  <si>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</si>
  <si>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</si>
  <si>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</si>
  <si>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</si>
  <si>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</si>
  <si>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</si>
  <si>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</si>
  <si>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</si>
  <si>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</si>
  <si>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</si>
  <si>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</si>
  <si>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</si>
  <si>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</si>
  <si>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</si>
  <si>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</si>
  <si>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</si>
  <si>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</si>
  <si>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</si>
  <si>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</si>
  <si>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</si>
  <si>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</si>
  <si>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</si>
  <si>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</si>
  <si>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</si>
  <si>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</si>
  <si>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</si>
  <si>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</si>
  <si>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</si>
  <si>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</si>
  <si>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</si>
  <si>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</si>
  <si>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</si>
  <si>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</si>
  <si>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</si>
  <si>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</si>
  <si>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</si>
  <si>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</si>
  <si>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</si>
  <si>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</si>
  <si>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</si>
  <si>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</si>
  <si>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</si>
  <si>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</si>
  <si>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</si>
  <si>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</si>
  <si>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</si>
  <si>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</si>
  <si>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</si>
  <si>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</si>
  <si>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</si>
  <si>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</si>
  <si>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</si>
  <si>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</si>
  <si>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</si>
  <si>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</si>
  <si>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</si>
  <si>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</si>
  <si>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</si>
  <si>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</si>
  <si>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</si>
  <si>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</si>
  <si>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</si>
  <si>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</si>
  <si>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</si>
  <si>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</si>
  <si>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</si>
  <si>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</si>
  <si>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</si>
  <si>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</si>
  <si>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</si>
  <si>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</si>
  <si>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</si>
  <si>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</si>
  <si>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</si>
  <si>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</si>
  <si>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</si>
  <si>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</si>
  <si>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</si>
  <si>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</si>
  <si>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</si>
  <si>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</si>
  <si>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</si>
  <si>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</si>
  <si>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</si>
  <si>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</si>
  <si>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</si>
  <si>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</si>
  <si>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</si>
  <si>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</si>
  <si>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</si>
  <si>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</si>
  <si>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</si>
  <si>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</si>
  <si>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</si>
  <si>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</si>
  <si>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</si>
  <si>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</si>
  <si>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</si>
  <si>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</si>
  <si>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</si>
  <si>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</si>
  <si>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</si>
  <si>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</si>
  <si>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</si>
  <si>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</si>
  <si>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</si>
  <si>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</si>
  <si>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</si>
  <si>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</si>
  <si>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</si>
  <si>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</si>
  <si>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</si>
  <si>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</si>
  <si>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</si>
  <si>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</si>
  <si>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</si>
  <si>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</si>
  <si>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</si>
  <si>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</si>
  <si>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</si>
  <si>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</si>
  <si>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</si>
  <si>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</si>
  <si>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</si>
  <si>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</si>
  <si>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</si>
  <si>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</si>
  <si>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</si>
  <si>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</si>
  <si>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</si>
  <si>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</si>
  <si>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</si>
  <si>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</si>
  <si>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</si>
  <si>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</si>
  <si>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</si>
  <si>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</si>
  <si>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</si>
  <si>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</si>
  <si>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</si>
  <si>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</si>
  <si>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</si>
  <si>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</si>
  <si>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</si>
  <si>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</si>
  <si>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</si>
  <si>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</si>
  <si>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</si>
  <si>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</si>
  <si>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</si>
  <si>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</si>
  <si>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</si>
  <si>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</si>
  <si>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</si>
  <si>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</si>
  <si>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</si>
  <si>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</si>
  <si>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</si>
  <si>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</si>
  <si>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</si>
  <si>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</si>
  <si>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</si>
  <si>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</si>
  <si>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</si>
  <si>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</si>
  <si>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</si>
  <si>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</si>
  <si>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</si>
  <si>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</si>
  <si>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</si>
  <si>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</si>
  <si>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</si>
  <si>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</si>
  <si>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</si>
  <si>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</si>
  <si>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</si>
  <si>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</si>
  <si>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</si>
  <si>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</si>
  <si>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</si>
  <si>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</si>
  <si>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</si>
  <si>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</si>
  <si>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</si>
  <si>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</si>
  <si>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</si>
  <si>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</si>
  <si>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</si>
  <si>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</si>
  <si>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</si>
  <si>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</si>
  <si>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</si>
  <si>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</si>
  <si>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</si>
  <si>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</si>
  <si>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</si>
  <si>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</si>
  <si>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</si>
  <si>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</si>
  <si>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</si>
  <si>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</si>
  <si>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</si>
  <si>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</si>
  <si>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</si>
  <si>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</si>
  <si>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</si>
  <si>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</si>
  <si>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</si>
  <si>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</si>
  <si>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</si>
  <si>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</si>
  <si>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</si>
  <si>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</si>
  <si>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</si>
  <si>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</si>
  <si>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</si>
  <si>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</si>
  <si>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</si>
  <si>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</si>
  <si>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</si>
  <si>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</si>
  <si>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</si>
  <si>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</si>
  <si>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</si>
  <si>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</si>
  <si>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</si>
  <si>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</si>
  <si>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</si>
  <si>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</si>
  <si>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</si>
  <si>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</si>
  <si>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</si>
  <si>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</si>
  <si>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</si>
  <si>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</si>
  <si>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</si>
  <si>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</si>
  <si>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</si>
  <si>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</si>
  <si>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</si>
  <si>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</si>
  <si>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</si>
  <si>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</si>
  <si>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</si>
  <si>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</si>
  <si>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</si>
  <si>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</si>
  <si>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</si>
  <si>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</si>
  <si>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</si>
  <si>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</si>
  <si>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</si>
  <si>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</si>
  <si>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</si>
  <si>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</si>
  <si>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</si>
  <si>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</si>
  <si>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</si>
  <si>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</si>
  <si>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</si>
  <si>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</si>
  <si>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</si>
  <si>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</si>
  <si>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</si>
  <si>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</si>
  <si>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</si>
  <si>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</si>
  <si>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</si>
  <si>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</si>
  <si>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</si>
  <si>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</si>
  <si>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</si>
  <si>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</si>
  <si>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</si>
  <si>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</si>
  <si>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</si>
  <si>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</si>
  <si>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</si>
  <si>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</si>
  <si>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</si>
  <si>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</si>
  <si>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</si>
  <si>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</si>
  <si>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</si>
  <si>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</si>
  <si>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</si>
  <si>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</si>
  <si>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</si>
  <si>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</si>
  <si>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</si>
  <si>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</si>
  <si>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</si>
  <si>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</si>
  <si>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</si>
  <si>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</si>
  <si>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</si>
  <si>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</si>
  <si>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</si>
  <si>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</si>
  <si>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</si>
  <si>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</si>
  <si>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</si>
  <si>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</si>
  <si>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</si>
  <si>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</si>
  <si>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</si>
  <si>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</si>
  <si>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</si>
  <si>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</si>
  <si>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</si>
  <si>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</si>
  <si>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</si>
  <si>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</si>
  <si>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</si>
  <si>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</si>
  <si>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</si>
  <si>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</si>
  <si>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</si>
  <si>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</si>
  <si>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</si>
  <si>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</si>
  <si>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</si>
  <si>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</si>
  <si>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</si>
  <si>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</si>
  <si>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</si>
  <si>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</si>
  <si>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</si>
  <si>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</si>
  <si>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</si>
  <si>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</si>
  <si>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</si>
  <si>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</si>
  <si>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</si>
  <si>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</si>
  <si>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</si>
  <si>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</si>
  <si>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</si>
  <si>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</si>
  <si>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</si>
  <si>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</si>
  <si>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</si>
  <si>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</si>
  <si>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</si>
  <si>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</si>
  <si>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</si>
  <si>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</si>
  <si>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</si>
  <si>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</si>
  <si>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</si>
  <si>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</si>
  <si>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</si>
  <si>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</si>
  <si>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</si>
  <si>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</si>
  <si>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</si>
  <si>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</si>
  <si>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</si>
  <si>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</si>
  <si>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</si>
  <si>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</si>
  <si>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</si>
  <si>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</si>
  <si>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</si>
  <si>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</si>
  <si>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</si>
  <si>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</si>
  <si>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</si>
  <si>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</si>
  <si>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</si>
  <si>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</si>
  <si>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</si>
  <si>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</si>
  <si>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</si>
  <si>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</si>
  <si>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</si>
  <si>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</si>
  <si>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</si>
  <si>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</si>
  <si>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</si>
  <si>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</si>
  <si>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</si>
  <si>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</si>
  <si>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</si>
  <si>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</si>
  <si>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</si>
  <si>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</si>
  <si>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</si>
  <si>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</si>
  <si>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</si>
  <si>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</si>
  <si>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</si>
  <si>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</si>
  <si>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</si>
  <si>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</si>
  <si>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</si>
  <si>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</si>
  <si>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</si>
  <si>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</si>
  <si>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</si>
  <si>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</si>
  <si>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</si>
  <si>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</si>
  <si>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</si>
  <si>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</si>
  <si>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</si>
  <si>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</si>
  <si>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</si>
  <si>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</si>
  <si>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</si>
  <si>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</si>
  <si>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</si>
  <si>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</si>
  <si>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</si>
  <si>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</si>
  <si>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</si>
  <si>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</si>
  <si>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</si>
  <si>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</si>
  <si>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</si>
  <si>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</si>
  <si>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</si>
  <si>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</si>
  <si>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</si>
  <si>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</si>
  <si>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</si>
  <si>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</si>
  <si>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</si>
  <si>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</si>
  <si>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</si>
  <si>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</si>
  <si>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</si>
  <si>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</si>
  <si>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</si>
  <si>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</si>
  <si>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</si>
  <si>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</si>
  <si>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</si>
  <si>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</si>
  <si>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</si>
  <si>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</si>
  <si>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</si>
  <si>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</si>
  <si>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</si>
  <si>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</si>
  <si>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</si>
  <si>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</si>
  <si>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</si>
  <si>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</si>
  <si>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</si>
  <si>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</si>
  <si>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</si>
  <si>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</si>
  <si>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</si>
  <si>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</si>
  <si>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</si>
  <si>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</si>
  <si>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</si>
  <si>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</si>
  <si>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</si>
  <si>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</si>
  <si>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</si>
  <si>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</si>
  <si>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</si>
  <si>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</si>
  <si>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</si>
  <si>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</si>
  <si>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</si>
  <si>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</si>
  <si>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</si>
  <si>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</si>
  <si>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</si>
  <si>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</si>
  <si>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</si>
  <si>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</si>
  <si>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</si>
  <si>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</si>
  <si>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</si>
  <si>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</si>
  <si>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</si>
  <si>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</si>
  <si>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</si>
  <si>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</si>
  <si>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</si>
  <si>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</si>
  <si>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</si>
  <si>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</si>
  <si>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</si>
  <si>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</si>
  <si>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</si>
  <si>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</si>
  <si>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</si>
  <si>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</si>
  <si>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</si>
  <si>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</si>
  <si>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</si>
  <si>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</si>
  <si>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</si>
  <si>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</si>
  <si>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</si>
  <si>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</si>
  <si>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</si>
  <si>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</si>
  <si>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</si>
  <si>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</si>
  <si>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</si>
  <si>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</si>
  <si>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</si>
  <si>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</si>
  <si>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</si>
  <si>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</si>
  <si>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</si>
  <si>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</si>
  <si>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</si>
  <si>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</si>
  <si>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</si>
  <si>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</si>
  <si>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</si>
  <si>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</si>
  <si>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</si>
  <si>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</si>
  <si>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</si>
  <si>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</si>
  <si>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</si>
  <si>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</si>
  <si>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</si>
  <si>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</si>
  <si>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</si>
  <si>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</si>
  <si>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</si>
  <si>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</si>
  <si>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</si>
  <si>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</si>
  <si>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</si>
  <si>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</si>
  <si>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</si>
  <si>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</si>
  <si>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</si>
  <si>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</si>
  <si>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</si>
  <si>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</si>
  <si>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</si>
  <si>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</si>
  <si>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</si>
  <si>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</si>
  <si>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</si>
  <si>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</si>
  <si>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</si>
  <si>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</si>
  <si>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</si>
  <si>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</si>
  <si>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</si>
  <si>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</si>
  <si>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</si>
  <si>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</si>
  <si>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</si>
  <si>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</si>
  <si>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</si>
  <si>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</si>
  <si>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</si>
  <si>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</si>
  <si>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</si>
  <si>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</si>
  <si>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</si>
  <si>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</si>
  <si>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</si>
  <si>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</si>
  <si>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</si>
  <si>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</si>
  <si>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</si>
  <si>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</si>
  <si>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</si>
  <si>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</si>
  <si>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</si>
  <si>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</si>
  <si>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</si>
  <si>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</si>
  <si>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</si>
  <si>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</si>
  <si>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</si>
  <si>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</si>
  <si>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</si>
  <si>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</si>
  <si>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</si>
  <si>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</si>
  <si>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</si>
  <si>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</si>
  <si>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</si>
  <si>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</si>
  <si>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</si>
  <si>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</si>
  <si>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</si>
  <si>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</si>
  <si>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</si>
  <si>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</si>
  <si>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</si>
  <si>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</si>
  <si>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</si>
  <si>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</si>
  <si>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</si>
  <si>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</si>
  <si>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</si>
  <si>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</si>
  <si>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</si>
  <si>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</si>
  <si>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</si>
  <si>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</si>
  <si>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</si>
  <si>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</si>
  <si>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</si>
  <si>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</si>
  <si>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</si>
  <si>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</si>
  <si>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</si>
  <si>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</si>
  <si>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</si>
  <si>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</si>
  <si>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</si>
  <si>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</si>
  <si>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</si>
  <si>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</si>
  <si>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</si>
  <si>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</si>
  <si>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</si>
  <si>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</si>
  <si>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</si>
  <si>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</si>
  <si>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</si>
  <si>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</si>
  <si>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</si>
  <si>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</si>
  <si>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</si>
  <si>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</si>
  <si>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</si>
  <si>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</si>
  <si>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</si>
  <si>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</si>
  <si>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</si>
  <si>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</si>
  <si>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</si>
  <si>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</si>
  <si>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</si>
  <si>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</si>
  <si>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</si>
  <si>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</si>
  <si>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</si>
  <si>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</si>
  <si>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</si>
  <si>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</si>
  <si>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</si>
  <si>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</si>
  <si>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</si>
  <si>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</si>
  <si>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</si>
  <si>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</si>
  <si>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</si>
  <si>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</si>
  <si>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</si>
  <si>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</si>
  <si>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</si>
  <si>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</si>
  <si>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</si>
  <si>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</si>
  <si>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</si>
  <si>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</si>
  <si>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</si>
  <si>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</si>
  <si>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</si>
  <si>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</si>
  <si>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</si>
  <si>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</si>
  <si>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</si>
  <si>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</si>
  <si>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</si>
  <si>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</si>
  <si>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</si>
  <si>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</si>
  <si>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</si>
  <si>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</si>
  <si>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</si>
  <si>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</si>
  <si>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</si>
  <si>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</si>
  <si>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</si>
  <si>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</si>
  <si>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</si>
  <si>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</si>
  <si>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</si>
  <si>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</si>
  <si>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</si>
  <si>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</si>
  <si>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</si>
  <si>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</si>
  <si>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</si>
  <si>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</si>
  <si>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</si>
  <si>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</si>
  <si>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</si>
  <si>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</si>
  <si>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</si>
  <si>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</si>
  <si>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</si>
  <si>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</si>
  <si>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</si>
  <si>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</si>
  <si>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</si>
  <si>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</si>
  <si>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</si>
  <si>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</si>
  <si>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</si>
  <si>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</si>
  <si>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</si>
  <si>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</si>
  <si>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</si>
  <si>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</si>
  <si>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</si>
  <si>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</si>
  <si>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</si>
  <si>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</si>
  <si>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</si>
  <si>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</si>
  <si>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</si>
  <si>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</si>
  <si>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</si>
  <si>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</si>
  <si>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</si>
  <si>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</si>
  <si>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</si>
  <si>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</si>
  <si>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</si>
  <si>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</si>
  <si>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</si>
  <si>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</si>
  <si>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</si>
  <si>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</si>
  <si>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</si>
  <si>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</si>
  <si>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</si>
  <si>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</si>
  <si>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</si>
  <si>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</si>
  <si>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</si>
  <si>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</si>
  <si>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</si>
  <si>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</si>
  <si>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</si>
  <si>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</si>
  <si>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</si>
  <si>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</si>
  <si>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</si>
  <si>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</si>
  <si>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</si>
  <si>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</si>
  <si>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</si>
  <si>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</si>
  <si>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</si>
  <si>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</si>
  <si>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</si>
  <si>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</si>
  <si>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</si>
  <si>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</si>
  <si>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</si>
  <si>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</si>
  <si>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</si>
  <si>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</si>
  <si>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</si>
  <si>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</si>
  <si>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</si>
  <si>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</si>
  <si>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</si>
  <si>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</si>
  <si>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</si>
  <si>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</si>
  <si>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</si>
  <si>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</si>
  <si>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</si>
  <si>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</si>
  <si>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</si>
  <si>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</si>
  <si>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</si>
  <si>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</si>
  <si>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</si>
  <si>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</si>
  <si>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</si>
  <si>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</si>
  <si>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</si>
  <si>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</si>
  <si>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</si>
  <si>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</si>
  <si>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</si>
  <si>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</si>
  <si>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</si>
  <si>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</si>
  <si>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</si>
  <si>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</si>
  <si>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</si>
  <si>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</si>
  <si>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</si>
  <si>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</si>
  <si>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</si>
  <si>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</si>
  <si>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</si>
  <si>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</si>
  <si>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</si>
  <si>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</si>
  <si>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</si>
  <si>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</si>
  <si>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</si>
  <si>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</si>
  <si>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</si>
  <si>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</si>
  <si>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</si>
  <si>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</si>
  <si>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</si>
  <si>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</si>
  <si>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</si>
  <si>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</si>
  <si>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</si>
  <si>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</si>
  <si>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</si>
  <si>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</si>
  <si>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</si>
  <si>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</si>
  <si>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</si>
  <si>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</si>
  <si>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</si>
  <si>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</si>
  <si>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</si>
  <si>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</si>
  <si>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</si>
  <si>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</si>
  <si>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</si>
  <si>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</si>
  <si>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</si>
  <si>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</si>
  <si>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</si>
  <si>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</si>
  <si>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</si>
  <si>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</si>
  <si>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</si>
  <si>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</si>
  <si>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</si>
  <si>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</si>
  <si>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</si>
  <si>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</si>
  <si>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</si>
  <si>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</si>
  <si>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</si>
  <si>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</si>
  <si>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</si>
  <si>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</si>
  <si>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</si>
  <si>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</si>
  <si>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</si>
  <si>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</si>
  <si>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</si>
  <si>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</si>
  <si>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</si>
  <si>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</si>
  <si>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</si>
  <si>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</si>
  <si>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</si>
  <si>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</si>
  <si>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</si>
  <si>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</si>
  <si>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</si>
  <si>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</si>
  <si>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</si>
  <si>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</si>
  <si>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</si>
  <si>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</si>
  <si>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</si>
  <si>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</si>
  <si>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</si>
  <si>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</si>
  <si>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</si>
  <si>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</si>
  <si>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</si>
  <si>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</si>
  <si>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</si>
  <si>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</si>
  <si>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</si>
  <si>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</si>
  <si>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</si>
  <si>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</si>
  <si>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</si>
  <si>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</si>
  <si>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</si>
  <si>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</si>
  <si>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</si>
  <si>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</si>
  <si>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</si>
  <si>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</si>
  <si>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</si>
  <si>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</si>
  <si>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</si>
  <si>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</si>
  <si>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</si>
  <si>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</si>
  <si>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</si>
  <si>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</si>
  <si>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</si>
  <si>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</si>
  <si>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</si>
  <si>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</si>
  <si>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</si>
  <si>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</si>
  <si>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</si>
  <si>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</si>
  <si>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</si>
  <si>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</si>
  <si>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</si>
  <si>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</si>
  <si>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</si>
  <si>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</si>
  <si>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</si>
  <si>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</si>
  <si>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</si>
  <si>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</si>
  <si>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</si>
  <si>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</si>
  <si>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</si>
  <si>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</si>
  <si>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</si>
  <si>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</si>
  <si>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</si>
  <si>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</si>
  <si>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</si>
  <si>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</si>
  <si>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</si>
  <si>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</si>
  <si>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</si>
  <si>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</si>
  <si>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</si>
  <si>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</si>
  <si>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</si>
  <si>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</si>
  <si>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</si>
  <si>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</si>
  <si>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</si>
  <si>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</si>
  <si>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</si>
  <si>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</si>
  <si>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</si>
  <si>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</si>
  <si>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</si>
  <si>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</si>
  <si>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</si>
  <si>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</si>
  <si>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</si>
  <si>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</si>
  <si>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</si>
  <si>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</si>
  <si>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</si>
  <si>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</si>
  <si>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</si>
  <si>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</si>
  <si>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</si>
  <si>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</si>
  <si>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</si>
  <si>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</si>
  <si>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</si>
  <si>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</si>
  <si>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</si>
  <si>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</si>
  <si>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</si>
  <si>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</si>
  <si>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</si>
  <si>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</si>
  <si>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</si>
  <si>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</si>
  <si>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</si>
  <si>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</si>
  <si>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</si>
  <si>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</si>
  <si>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</si>
  <si>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</si>
  <si>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</si>
  <si>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</si>
  <si>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</si>
  <si>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</si>
  <si>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</si>
  <si>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</si>
  <si>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</si>
  <si>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</si>
  <si>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</si>
  <si>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</si>
  <si>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</si>
  <si>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</si>
  <si>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</si>
  <si>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</si>
  <si>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</si>
  <si>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</si>
  <si>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</si>
  <si>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</si>
  <si>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</si>
  <si>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</si>
  <si>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</si>
  <si>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</si>
  <si>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</si>
  <si>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</si>
  <si>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</si>
  <si>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</si>
  <si>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</si>
  <si>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</si>
  <si>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</si>
  <si>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</si>
  <si>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</si>
  <si>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</si>
  <si>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</si>
  <si>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</si>
  <si>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</si>
  <si>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</si>
  <si>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</si>
  <si>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</si>
  <si>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</si>
  <si>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</si>
  <si>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</si>
  <si>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</si>
  <si>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</si>
  <si>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</si>
  <si>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</si>
  <si>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</si>
  <si>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</si>
  <si>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</si>
  <si>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</si>
  <si>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</si>
  <si>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</si>
  <si>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</si>
  <si>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</si>
  <si>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</si>
  <si>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</si>
  <si>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</si>
  <si>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</si>
  <si>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</si>
  <si>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</si>
  <si>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</si>
  <si>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</si>
  <si>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</si>
  <si>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</si>
  <si>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</si>
  <si>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</si>
  <si>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</si>
  <si>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</si>
  <si>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</si>
  <si>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</si>
  <si>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</si>
  <si>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</si>
  <si>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</si>
  <si>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</si>
  <si>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</si>
  <si>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</si>
  <si>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</si>
  <si>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</si>
  <si>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</si>
  <si>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</si>
  <si>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</si>
  <si>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</si>
  <si>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</si>
  <si>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</si>
  <si>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</si>
  <si>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</si>
  <si>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</si>
  <si>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</si>
  <si>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</si>
  <si>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</si>
  <si>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</si>
  <si>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</si>
  <si>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</si>
  <si>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</si>
  <si>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</si>
  <si>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</si>
  <si>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</si>
  <si>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</si>
  <si>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</si>
  <si>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</si>
  <si>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</si>
  <si>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</si>
  <si>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</si>
  <si>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</si>
  <si>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</si>
  <si>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</si>
  <si>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</si>
  <si>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</si>
  <si>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</si>
  <si>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</si>
  <si>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</si>
  <si>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</si>
  <si>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</si>
  <si>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</si>
  <si>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</si>
  <si>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</si>
  <si>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</si>
  <si>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</si>
  <si>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</si>
  <si>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</si>
  <si>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</si>
  <si>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</si>
  <si>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</si>
  <si>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</si>
  <si>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</si>
  <si>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</si>
  <si>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</si>
  <si>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</si>
  <si>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</si>
  <si>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</si>
  <si>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</si>
  <si>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</si>
  <si>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</si>
  <si>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</si>
  <si>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</si>
  <si>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</si>
  <si>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</si>
  <si>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</si>
  <si>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</si>
  <si>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</si>
  <si>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</si>
  <si>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</si>
  <si>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</si>
  <si>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</si>
  <si>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</si>
  <si>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</si>
  <si>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</si>
  <si>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</si>
  <si>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</si>
  <si>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</si>
  <si>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</si>
  <si>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</si>
  <si>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</si>
  <si>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</si>
  <si>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</si>
  <si>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</si>
  <si>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</si>
  <si>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</si>
  <si>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</si>
  <si>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</si>
  <si>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</si>
  <si>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</si>
  <si>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</si>
  <si>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</si>
  <si>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</si>
  <si>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</si>
  <si>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</si>
  <si>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</si>
  <si>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</si>
  <si>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</si>
  <si>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</si>
  <si>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</si>
  <si>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</si>
  <si>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</si>
  <si>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</si>
  <si>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</si>
  <si>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</si>
  <si>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</si>
  <si>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</si>
  <si>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</si>
  <si>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</si>
  <si>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</si>
  <si>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</si>
  <si>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</si>
  <si>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</si>
  <si>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</si>
  <si>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</si>
  <si>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</si>
  <si>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</si>
  <si>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</si>
  <si>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</si>
  <si>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</si>
  <si>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</si>
  <si>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</si>
  <si>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</si>
  <si>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</si>
  <si>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</si>
  <si>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</si>
  <si>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</si>
  <si>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</si>
  <si>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</si>
  <si>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</si>
  <si>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</si>
  <si>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</si>
  <si>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</si>
  <si>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</si>
  <si>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</si>
  <si>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</si>
  <si>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</si>
  <si>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</si>
  <si>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</si>
  <si>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</si>
  <si>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</si>
  <si>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</si>
  <si>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</si>
  <si>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</si>
  <si>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</si>
  <si>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</si>
  <si>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</si>
  <si>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</si>
  <si>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</si>
  <si>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</si>
  <si>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</si>
  <si>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</si>
  <si>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</si>
  <si>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</si>
  <si>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</si>
  <si>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</si>
  <si>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</si>
  <si>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</si>
  <si>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</si>
  <si>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</si>
  <si>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</si>
  <si>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</si>
  <si>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</si>
  <si>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</si>
  <si>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</si>
  <si>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</si>
  <si>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</si>
  <si>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</si>
  <si>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</si>
  <si>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</si>
  <si>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</si>
  <si>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</si>
  <si>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</si>
  <si>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</si>
  <si>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</si>
  <si>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</si>
  <si>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</si>
  <si>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</si>
  <si>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</si>
  <si>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</si>
  <si>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</si>
  <si>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</si>
  <si>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</si>
  <si>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</si>
  <si>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</si>
  <si>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</si>
  <si>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</si>
  <si>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</si>
  <si>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</si>
  <si>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</si>
  <si>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</si>
  <si>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</si>
  <si>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</si>
  <si>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</si>
  <si>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</si>
  <si>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</si>
  <si>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</si>
  <si>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</si>
  <si>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</si>
  <si>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</si>
  <si>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</si>
  <si>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</si>
  <si>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</si>
  <si>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</si>
  <si>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</si>
  <si>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</si>
  <si>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</si>
  <si>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</si>
  <si>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</si>
  <si>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</si>
  <si>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</si>
  <si>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</si>
  <si>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</si>
  <si>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</si>
  <si>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</si>
  <si>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</si>
  <si>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</si>
  <si>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</si>
  <si>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</si>
  <si>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</si>
  <si>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</si>
  <si>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</si>
  <si>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</si>
  <si>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</si>
  <si>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</si>
  <si>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</si>
  <si>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</si>
  <si>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</si>
  <si>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</si>
  <si>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</si>
  <si>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</si>
  <si>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</si>
  <si>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</si>
  <si>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</si>
  <si>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</si>
  <si>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</si>
  <si>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</si>
  <si>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</si>
  <si>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</si>
  <si>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</si>
  <si>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</si>
  <si>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</si>
  <si>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</si>
  <si>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</si>
  <si>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</si>
  <si>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</si>
  <si>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</si>
  <si>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</si>
  <si>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</si>
  <si>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</si>
  <si>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</si>
  <si>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</si>
  <si>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</si>
  <si>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</si>
  <si>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</si>
  <si>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</si>
  <si>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</si>
  <si>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</si>
  <si>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</si>
  <si>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</si>
  <si>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</si>
  <si>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</si>
  <si>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</si>
  <si>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</si>
  <si>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</si>
  <si>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</si>
  <si>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</si>
  <si>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</si>
  <si>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</si>
  <si>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</si>
  <si>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</si>
  <si>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</si>
  <si>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</si>
  <si>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</si>
  <si>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</si>
  <si>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</si>
  <si>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</si>
  <si>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</si>
  <si>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</si>
  <si>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</si>
  <si>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</si>
  <si>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</si>
  <si>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</si>
  <si>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</si>
  <si>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</si>
  <si>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</si>
  <si>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</si>
  <si>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</si>
  <si>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</si>
  <si>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</si>
  <si>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</si>
  <si>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</si>
  <si>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</si>
  <si>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</si>
  <si>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</si>
  <si>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</si>
  <si>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</si>
  <si>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</si>
  <si>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</si>
  <si>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</si>
  <si>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</si>
  <si>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</si>
  <si>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</si>
  <si>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</si>
  <si>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</si>
  <si>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</si>
  <si>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</si>
  <si>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</si>
  <si>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</si>
  <si>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</si>
  <si>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</si>
  <si>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</si>
  <si>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</si>
  <si>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</si>
  <si>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</si>
  <si>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</si>
  <si>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</si>
  <si>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</si>
  <si>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</si>
  <si>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</si>
  <si>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</si>
  <si>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</si>
  <si>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</si>
  <si>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</si>
  <si>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</si>
  <si>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</si>
  <si>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</si>
  <si>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</si>
  <si>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</si>
  <si>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</si>
  <si>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</si>
  <si>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</si>
  <si>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</si>
  <si>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</si>
  <si>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</si>
  <si>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</si>
  <si>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</si>
  <si>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</si>
  <si>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</si>
  <si>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</si>
  <si>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</si>
  <si>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</si>
  <si>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</si>
  <si>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</si>
  <si>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</si>
  <si>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</si>
  <si>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</si>
  <si>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</si>
  <si>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</si>
  <si>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</si>
  <si>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</si>
  <si>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</si>
  <si>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</si>
  <si>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</si>
  <si>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</si>
  <si>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</si>
  <si>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</si>
  <si>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</si>
  <si>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</si>
  <si>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</si>
  <si>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</si>
  <si>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</si>
  <si>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</si>
  <si>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</si>
  <si>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</si>
  <si>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</si>
  <si>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</si>
  <si>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</si>
  <si>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</si>
  <si>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</si>
  <si>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</si>
  <si>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</si>
  <si>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</si>
  <si>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</si>
  <si>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</si>
  <si>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</si>
  <si>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</si>
  <si>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</si>
  <si>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</si>
  <si>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</si>
  <si>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</si>
  <si>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</si>
  <si>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</si>
  <si>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</si>
  <si>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</si>
  <si>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</si>
  <si>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</si>
  <si>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</si>
  <si>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</si>
  <si>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</si>
  <si>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</si>
  <si>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</si>
  <si>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</si>
  <si>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</si>
  <si>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</si>
  <si>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</si>
  <si>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</si>
  <si>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</si>
  <si>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</si>
  <si>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</si>
  <si>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</si>
  <si>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</si>
  <si>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</si>
  <si>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</si>
  <si>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</si>
  <si>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</si>
  <si>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</si>
  <si>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</si>
  <si>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</si>
  <si>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</si>
  <si>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</si>
  <si>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</si>
  <si>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</si>
  <si>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</si>
  <si>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</si>
  <si>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</si>
  <si>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</si>
  <si>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</si>
  <si>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</si>
  <si>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</si>
  <si>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</si>
  <si>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</si>
  <si>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</si>
  <si>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</si>
  <si>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</si>
  <si>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</si>
  <si>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</si>
  <si>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</si>
  <si>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</si>
  <si>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</si>
  <si>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</si>
  <si>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</si>
  <si>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</si>
  <si>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</si>
  <si>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</si>
  <si>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</si>
  <si>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</si>
  <si>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</si>
  <si>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</si>
  <si>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</si>
  <si>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</si>
  <si>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</si>
  <si>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</si>
  <si>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</si>
  <si>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</si>
  <si>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</si>
  <si>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</si>
  <si>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</si>
  <si>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</si>
  <si>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</si>
  <si>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</si>
  <si>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</si>
  <si>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</si>
  <si>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</si>
  <si>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</si>
  <si>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</si>
  <si>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</si>
  <si>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</si>
  <si>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</si>
  <si>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</si>
  <si>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</si>
  <si>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</si>
  <si>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</si>
  <si>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</si>
  <si>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</si>
  <si>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</si>
  <si>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</si>
  <si>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</si>
  <si>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</si>
  <si>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</si>
  <si>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</si>
  <si>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</si>
  <si>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</si>
  <si>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</si>
  <si>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</si>
  <si>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</si>
  <si>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</si>
  <si>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</si>
  <si>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</si>
  <si>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</si>
  <si>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</si>
  <si>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</si>
  <si>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</si>
  <si>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</si>
  <si>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</si>
  <si>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</si>
  <si>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</si>
  <si>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</si>
  <si>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</si>
  <si>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</si>
  <si>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</si>
  <si>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</si>
  <si>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</si>
  <si>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</si>
  <si>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</si>
  <si>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</si>
  <si>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</si>
  <si>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</si>
  <si>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</si>
  <si>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</si>
  <si>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</si>
  <si>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</si>
  <si>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</si>
  <si>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</si>
  <si>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</si>
  <si>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</si>
  <si>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</si>
  <si>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</si>
  <si>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</si>
  <si>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</si>
  <si>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</si>
  <si>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</si>
  <si>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</si>
  <si>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</si>
  <si>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</si>
  <si>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</si>
  <si>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</si>
  <si>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</si>
  <si>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</si>
  <si>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</si>
  <si>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</si>
  <si>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</si>
  <si>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</si>
  <si>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</si>
  <si>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</si>
  <si>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</si>
  <si>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</si>
  <si>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</si>
  <si>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</si>
  <si>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</si>
  <si>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</si>
  <si>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</si>
  <si>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</si>
  <si>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</si>
  <si>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</si>
  <si>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</si>
  <si>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</si>
  <si>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</si>
  <si>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</si>
  <si>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</si>
  <si>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</si>
  <si>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</si>
  <si>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</si>
  <si>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</si>
  <si>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</si>
  <si>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</si>
  <si>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</si>
  <si>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</si>
  <si>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</si>
  <si>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</si>
  <si>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</si>
  <si>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</si>
  <si>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</si>
  <si>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</si>
  <si>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</si>
  <si>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</si>
  <si>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</si>
  <si>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</si>
  <si>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</si>
  <si>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</si>
  <si>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</si>
  <si>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</si>
  <si>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</si>
  <si>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</si>
  <si>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</si>
  <si>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</si>
  <si>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</si>
  <si>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</si>
  <si>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</si>
  <si>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</si>
  <si>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</si>
  <si>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</si>
  <si>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</si>
  <si>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</si>
  <si>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</si>
  <si>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</si>
  <si>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</si>
  <si>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</si>
  <si>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</si>
  <si>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</si>
  <si>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</si>
  <si>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</si>
  <si>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</si>
  <si>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</si>
  <si>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</si>
  <si>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</si>
  <si>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</si>
  <si>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</si>
  <si>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</si>
  <si>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</si>
  <si>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</si>
  <si>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</si>
  <si>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</si>
  <si>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</si>
  <si>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</si>
  <si>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</si>
  <si>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</si>
  <si>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</si>
  <si>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</si>
  <si>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</si>
  <si>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</si>
  <si>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</si>
  <si>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</si>
  <si>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</si>
  <si>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</si>
  <si>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</si>
  <si>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</si>
  <si>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</si>
  <si>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</si>
  <si>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</si>
  <si>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</si>
  <si>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</si>
  <si>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</si>
  <si>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</si>
  <si>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</si>
  <si>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</si>
  <si>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</si>
  <si>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</si>
  <si>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</si>
  <si>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</si>
  <si>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</si>
  <si>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</si>
  <si>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</si>
  <si>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</si>
  <si>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</si>
  <si>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</si>
  <si>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</si>
  <si>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</si>
  <si>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</si>
  <si>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</si>
  <si>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</si>
  <si>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</si>
  <si>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</si>
  <si>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</si>
  <si>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</si>
  <si>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</si>
  <si>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</si>
  <si>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</si>
  <si>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</si>
  <si>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</si>
  <si>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</si>
  <si>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</si>
  <si>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</si>
  <si>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</si>
  <si>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</si>
  <si>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</si>
  <si>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</si>
  <si>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</si>
  <si>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</si>
  <si>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</si>
  <si>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</si>
  <si>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</si>
  <si>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</si>
  <si>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</si>
  <si>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</si>
  <si>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</si>
  <si>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</si>
  <si>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</si>
  <si>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</si>
  <si>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</si>
  <si>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</si>
  <si>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</si>
  <si>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</si>
  <si>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</si>
  <si>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</si>
  <si>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</si>
  <si>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</si>
  <si>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</si>
  <si>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</si>
  <si>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</si>
  <si>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</si>
  <si>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</si>
  <si>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</si>
  <si>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</si>
  <si>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</si>
  <si>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</si>
  <si>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</si>
  <si>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</si>
  <si>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</si>
  <si>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</si>
  <si>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</si>
  <si>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</si>
  <si>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</si>
  <si>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</si>
  <si>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</si>
  <si>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</si>
  <si>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</si>
  <si>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</si>
  <si>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</si>
  <si>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</si>
  <si>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</si>
  <si>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</si>
  <si>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</si>
  <si>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</si>
  <si>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</si>
  <si>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</si>
  <si>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</si>
  <si>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</si>
  <si>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</si>
  <si>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</si>
  <si>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</si>
  <si>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</si>
  <si>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</si>
  <si>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</si>
  <si>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</si>
  <si>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</si>
  <si>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</si>
  <si>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</si>
  <si>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</si>
  <si>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</si>
  <si>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</si>
  <si>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</si>
  <si>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</si>
  <si>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</si>
  <si>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</si>
  <si>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</si>
  <si>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</si>
  <si>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</si>
  <si>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</si>
  <si>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</si>
  <si>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</si>
  <si>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</si>
  <si>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</si>
  <si>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</si>
  <si>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</si>
  <si>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</si>
  <si>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</si>
  <si>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</si>
  <si>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</si>
  <si>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</si>
  <si>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</si>
  <si>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</si>
  <si>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</si>
  <si>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</si>
  <si>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</si>
  <si>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</si>
  <si>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</si>
  <si>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</si>
  <si>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</si>
  <si>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</si>
  <si>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</si>
  <si>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</si>
  <si>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</si>
  <si>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</si>
  <si>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</si>
  <si>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</si>
  <si>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</si>
  <si>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</si>
  <si>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</si>
  <si>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</si>
  <si>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</si>
  <si>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</si>
  <si>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</si>
  <si>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</si>
  <si>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</si>
  <si>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</si>
  <si>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</si>
  <si>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</si>
  <si>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</si>
  <si>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</si>
  <si>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</si>
  <si>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</si>
  <si>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</si>
  <si>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</si>
  <si>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</si>
  <si>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</si>
  <si>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</si>
  <si>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</si>
  <si>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</si>
  <si>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</si>
  <si>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</si>
  <si>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</si>
  <si>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</si>
  <si>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</si>
  <si>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</si>
  <si>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</si>
  <si>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</si>
  <si>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</si>
  <si>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</si>
  <si>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</si>
  <si>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</si>
  <si>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</si>
  <si>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</si>
  <si>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</si>
  <si>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</si>
  <si>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</si>
  <si>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</si>
  <si>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</si>
  <si>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</si>
  <si>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</si>
  <si>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</si>
  <si>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</si>
  <si>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</si>
  <si>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</si>
  <si>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</si>
  <si>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</si>
  <si>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</si>
  <si>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</si>
  <si>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</si>
  <si>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</si>
  <si>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</si>
  <si>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</si>
  <si>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</si>
  <si>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</si>
  <si>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</si>
  <si>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</si>
  <si>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</si>
  <si>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</si>
  <si>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</si>
  <si>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</si>
  <si>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</si>
  <si>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</si>
  <si>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</si>
  <si>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</si>
  <si>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</si>
  <si>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</si>
  <si>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</si>
  <si>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</si>
  <si>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</si>
  <si>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</si>
  <si>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</si>
  <si>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</si>
  <si>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</si>
  <si>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</si>
  <si>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</si>
  <si>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</si>
  <si>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</si>
  <si>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</si>
  <si>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</si>
  <si>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</si>
  <si>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</si>
  <si>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</si>
  <si>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</si>
  <si>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</si>
  <si>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</si>
  <si>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</si>
  <si>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</si>
  <si>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</si>
  <si>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</si>
  <si>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</si>
  <si>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</si>
  <si>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</si>
  <si>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</si>
  <si>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</si>
  <si>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</si>
  <si>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</si>
  <si>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</si>
  <si>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</si>
  <si>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</si>
  <si>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</si>
  <si>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</si>
  <si>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</si>
  <si>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</si>
  <si>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</si>
  <si>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</si>
  <si>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</si>
  <si>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</si>
  <si>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</si>
  <si>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</si>
  <si>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</si>
  <si>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</si>
  <si>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</si>
  <si>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</si>
  <si>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</si>
  <si>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</si>
  <si>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</si>
  <si>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</si>
  <si>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</si>
  <si>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</si>
  <si>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</si>
  <si>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</si>
  <si>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</si>
  <si>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</si>
  <si>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</si>
  <si>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</si>
  <si>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</si>
  <si>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</si>
  <si>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</si>
  <si>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</si>
  <si>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</si>
  <si>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</si>
  <si>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</si>
  <si>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</si>
  <si>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</si>
  <si>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</si>
  <si>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</si>
  <si>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</si>
  <si>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</si>
  <si>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</si>
  <si>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</si>
  <si>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</si>
  <si>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</si>
  <si>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</si>
  <si>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</si>
  <si>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</si>
  <si>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</si>
  <si>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</si>
  <si>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</si>
  <si>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</si>
  <si>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</si>
  <si>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</si>
  <si>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</si>
  <si>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</si>
  <si>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</si>
  <si>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</si>
  <si>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</si>
  <si>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</si>
  <si>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</si>
  <si>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</si>
  <si>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</si>
  <si>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</si>
  <si>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</si>
  <si>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</si>
  <si>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</si>
  <si>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</si>
  <si>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</si>
  <si>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</si>
  <si>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</si>
  <si>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</si>
  <si>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</si>
  <si>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</si>
  <si>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</si>
  <si>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</si>
  <si>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</si>
  <si>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</si>
  <si>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</si>
  <si>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</si>
  <si>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</si>
  <si>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</si>
  <si>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</si>
  <si>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</si>
  <si>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</si>
  <si>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</si>
  <si>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</si>
  <si>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</si>
  <si>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</si>
  <si>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</si>
  <si>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</si>
  <si>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</si>
  <si>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</si>
  <si>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</si>
  <si>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</si>
  <si>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</si>
  <si>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</si>
  <si>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</si>
  <si>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</si>
  <si>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</si>
  <si>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</si>
  <si>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</si>
  <si>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</si>
  <si>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</si>
  <si>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</si>
  <si>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</si>
  <si>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</si>
  <si>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</si>
  <si>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</si>
  <si>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</si>
  <si>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</si>
  <si>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</si>
  <si>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</si>
  <si>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</si>
  <si>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</si>
  <si>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</si>
  <si>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</si>
  <si>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</si>
  <si>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</si>
  <si>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</si>
  <si>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</si>
  <si>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</si>
  <si>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</si>
  <si>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</si>
  <si>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</si>
  <si>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</si>
  <si>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</si>
  <si>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</si>
  <si>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</si>
  <si>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</si>
  <si>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</si>
  <si>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</si>
  <si>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</si>
  <si>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</si>
  <si>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</si>
  <si>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</si>
  <si>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</si>
  <si>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</si>
  <si>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</si>
  <si>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</si>
  <si>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</si>
  <si>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</si>
  <si>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</si>
  <si>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</si>
  <si>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</si>
  <si>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</si>
  <si>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</si>
  <si>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</si>
  <si>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</si>
  <si>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</si>
  <si>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</si>
  <si>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</si>
  <si>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</si>
  <si>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</si>
  <si>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</si>
  <si>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</si>
  <si>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</si>
  <si>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</si>
  <si>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</si>
  <si>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</si>
  <si>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</si>
  <si>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</si>
  <si>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</si>
  <si>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</si>
  <si>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</si>
  <si>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</si>
  <si>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</si>
  <si>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</si>
  <si>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</si>
  <si>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</si>
  <si>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</si>
  <si>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</si>
  <si>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</si>
  <si>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</si>
  <si>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</si>
  <si>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</si>
  <si>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</si>
  <si>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</si>
  <si>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</si>
  <si>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</si>
  <si>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</si>
  <si>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</si>
  <si>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</si>
  <si>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</si>
  <si>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</si>
  <si>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</si>
  <si>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</si>
  <si>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</si>
  <si>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</si>
  <si>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</si>
  <si>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</si>
  <si>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</si>
  <si>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</si>
  <si>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</si>
  <si>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</si>
  <si>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</si>
  <si>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</si>
  <si>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</si>
  <si>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</si>
  <si>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</si>
  <si>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</si>
  <si>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</si>
  <si>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</si>
  <si>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</si>
  <si>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</si>
  <si>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</si>
  <si>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</si>
  <si>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</si>
  <si>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</si>
  <si>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</si>
  <si>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</si>
  <si>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</si>
  <si>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</si>
  <si>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</si>
  <si>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</si>
  <si>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</si>
  <si>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</si>
  <si>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</si>
  <si>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</si>
  <si>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</si>
  <si>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</si>
  <si>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</si>
  <si>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</si>
  <si>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</si>
  <si>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</si>
  <si>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</si>
  <si>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</si>
  <si>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</si>
  <si>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</si>
  <si>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</si>
  <si>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</si>
  <si>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</si>
  <si>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</si>
  <si>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</si>
  <si>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</si>
  <si>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</si>
  <si>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</si>
  <si>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</si>
  <si>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</si>
  <si>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</si>
  <si>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</si>
  <si>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</si>
  <si>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</si>
  <si>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</si>
  <si>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</si>
  <si>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</si>
  <si>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</si>
  <si>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</si>
  <si>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</si>
  <si>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</si>
  <si>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</si>
  <si>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</si>
  <si>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</si>
  <si>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</si>
  <si>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</si>
  <si>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</si>
  <si>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</si>
  <si>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</si>
  <si>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</si>
  <si>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</si>
  <si>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</si>
  <si>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</si>
  <si>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</si>
  <si>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</si>
  <si>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</si>
  <si>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</si>
  <si>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</si>
  <si>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</si>
  <si>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</si>
  <si>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</si>
  <si>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</si>
  <si>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</si>
  <si>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</si>
  <si>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</si>
  <si>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</si>
  <si>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</si>
  <si>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</si>
  <si>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</si>
  <si>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</si>
  <si>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</si>
  <si>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</si>
  <si>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</si>
  <si>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</si>
  <si>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</si>
  <si>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</si>
  <si>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</si>
  <si>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</si>
  <si>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</si>
  <si>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</si>
  <si>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</si>
  <si>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</si>
  <si>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</si>
  <si>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</si>
  <si>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</si>
  <si>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</si>
  <si>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</si>
  <si>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</si>
  <si>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</si>
  <si>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</si>
  <si>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</si>
  <si>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</si>
  <si>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</si>
  <si>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</si>
  <si>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</si>
  <si>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</si>
  <si>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</si>
  <si>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</si>
  <si>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</si>
  <si>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</si>
  <si>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</si>
  <si>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</si>
  <si>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</si>
  <si>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</si>
  <si>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</si>
  <si>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</si>
  <si>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</si>
  <si>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</si>
  <si>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</si>
  <si>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</si>
  <si>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</si>
  <si>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</si>
  <si>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</si>
  <si>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</si>
  <si>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</si>
  <si>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</si>
  <si>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</si>
  <si>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</si>
  <si>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</si>
  <si>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</si>
  <si>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</si>
  <si>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</si>
  <si>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</si>
  <si>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</si>
  <si>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</si>
  <si>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</si>
  <si>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</si>
  <si>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</si>
  <si>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</si>
  <si>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</si>
  <si>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</si>
  <si>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</si>
  <si>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</si>
  <si>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</si>
  <si>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</si>
  <si>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</si>
  <si>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</si>
  <si>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</si>
  <si>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</si>
  <si>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</si>
  <si>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</si>
  <si>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</si>
  <si>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</si>
  <si>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</si>
  <si>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</si>
  <si>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</si>
  <si>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</si>
  <si>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</si>
  <si>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</si>
  <si>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</si>
  <si>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</si>
  <si>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</si>
  <si>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</si>
  <si>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</si>
  <si>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</si>
  <si>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</si>
  <si>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</si>
  <si>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</si>
  <si>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</si>
  <si>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</si>
  <si>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</si>
  <si>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</si>
  <si>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</si>
  <si>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</si>
  <si>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</si>
  <si>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</si>
  <si>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</si>
  <si>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</si>
  <si>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</si>
  <si>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</si>
  <si>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</si>
  <si>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</si>
  <si>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</si>
  <si>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</si>
  <si>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</si>
  <si>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</si>
  <si>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</si>
  <si>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</si>
  <si>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</si>
  <si>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</si>
  <si>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</si>
  <si>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</si>
  <si>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</si>
  <si>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</si>
  <si>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</si>
  <si>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</si>
  <si>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</si>
  <si>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</si>
  <si>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</si>
  <si>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</si>
  <si>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</si>
  <si>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</si>
  <si>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</si>
  <si>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</si>
  <si>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</si>
  <si>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</si>
  <si>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</si>
  <si>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</si>
  <si>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</si>
  <si>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</si>
  <si>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</si>
  <si>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</si>
  <si>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</si>
  <si>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</si>
  <si>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</si>
  <si>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</si>
  <si>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</si>
  <si>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</si>
  <si>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</si>
  <si>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</si>
  <si>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</si>
  <si>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</si>
  <si>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</si>
  <si>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</si>
  <si>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</si>
  <si>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</si>
  <si>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</si>
  <si>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</si>
  <si>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</si>
  <si>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</si>
  <si>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</si>
  <si>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</si>
  <si>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</si>
  <si>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</si>
  <si>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</si>
  <si>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</si>
  <si>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</si>
  <si>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</si>
  <si>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</si>
  <si>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</si>
  <si>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</si>
  <si>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</si>
  <si>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</si>
  <si>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</si>
  <si>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</si>
  <si>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</si>
  <si>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</si>
  <si>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</si>
  <si>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</si>
  <si>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</si>
  <si>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</si>
  <si>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</si>
  <si>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</si>
  <si>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</si>
  <si>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</si>
  <si>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</si>
  <si>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</si>
  <si>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</si>
  <si>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</si>
  <si>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</si>
  <si>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</si>
  <si>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</si>
  <si>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</si>
  <si>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</si>
  <si>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</si>
  <si>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</si>
  <si>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</si>
  <si>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</si>
  <si>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</si>
  <si>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</si>
  <si>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</si>
  <si>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</si>
  <si>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</si>
  <si>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</si>
  <si>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</si>
  <si>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</si>
  <si>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</si>
  <si>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</si>
  <si>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</si>
  <si>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</si>
  <si>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</si>
  <si>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</si>
  <si>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</si>
  <si>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</si>
  <si>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</si>
  <si>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</si>
  <si>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</si>
  <si>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</si>
  <si>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</si>
  <si>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</si>
  <si>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</si>
  <si>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</si>
  <si>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</si>
  <si>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</si>
  <si>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</si>
  <si>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</si>
  <si>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</si>
  <si>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</si>
  <si>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</si>
  <si>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</si>
  <si>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</si>
  <si>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</si>
  <si>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</si>
  <si>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</si>
  <si>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</si>
  <si>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</si>
  <si>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</si>
  <si>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</si>
  <si>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</si>
  <si>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</si>
  <si>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</si>
  <si>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</si>
  <si>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</si>
  <si>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</si>
  <si>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</si>
  <si>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</si>
  <si>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</si>
  <si>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</si>
  <si>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</si>
  <si>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</si>
  <si>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</si>
  <si>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</si>
  <si>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</si>
  <si>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</si>
  <si>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</si>
  <si>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</si>
  <si>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</si>
  <si>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</si>
  <si>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</si>
  <si>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</si>
  <si>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</si>
  <si>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</si>
  <si>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</si>
  <si>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</si>
  <si>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</si>
  <si>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</si>
  <si>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</si>
  <si>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</si>
  <si>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</si>
  <si>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</si>
  <si>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</si>
  <si>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</si>
  <si>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</si>
  <si>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</si>
  <si>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</si>
  <si>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</si>
  <si>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</si>
  <si>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</si>
  <si>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</si>
  <si>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</si>
  <si>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</si>
  <si>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</si>
  <si>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</si>
  <si>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</si>
  <si>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</si>
  <si>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</si>
  <si>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</si>
  <si>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</si>
  <si>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</si>
  <si>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</si>
  <si>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</si>
  <si>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</si>
  <si>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</si>
  <si>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</si>
  <si>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</si>
  <si>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</si>
  <si>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</si>
  <si>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</si>
  <si>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</si>
  <si>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</si>
  <si>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</si>
  <si>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</si>
  <si>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</si>
  <si>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</si>
  <si>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</si>
  <si>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</si>
  <si>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</si>
  <si>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</si>
  <si>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</si>
  <si>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</si>
  <si>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</si>
  <si>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</si>
  <si>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</si>
  <si>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</si>
  <si>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</si>
  <si>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</si>
  <si>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</si>
  <si>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</si>
  <si>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</si>
  <si>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</si>
  <si>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</si>
  <si>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</si>
  <si>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</si>
  <si>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</si>
  <si>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</si>
  <si>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</si>
  <si>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</si>
  <si>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</si>
  <si>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</si>
  <si>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</si>
  <si>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</si>
  <si>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</si>
  <si>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</si>
  <si>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</si>
  <si>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</si>
  <si>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</si>
  <si>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</si>
  <si>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</si>
  <si>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</si>
  <si>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</si>
  <si>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</si>
  <si>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</si>
  <si>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</si>
  <si>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</si>
  <si>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</si>
  <si>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</si>
  <si>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</si>
  <si>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</si>
  <si>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</si>
  <si>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</si>
  <si>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</si>
  <si>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</si>
  <si>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</si>
  <si>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</si>
  <si>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</si>
  <si>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</si>
  <si>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</si>
  <si>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</si>
  <si>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</si>
  <si>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</si>
  <si>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</si>
  <si>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</si>
  <si>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</si>
  <si>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</si>
  <si>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</si>
  <si>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</si>
  <si>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</si>
  <si>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</si>
  <si>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</si>
  <si>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</si>
  <si>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</si>
  <si>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</si>
  <si>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</si>
  <si>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</si>
  <si>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</si>
  <si>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</si>
  <si>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</si>
  <si>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</si>
  <si>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</si>
  <si>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</si>
  <si>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</si>
  <si>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</si>
  <si>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</si>
  <si>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</si>
  <si>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</si>
  <si>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</si>
  <si>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</si>
  <si>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</si>
  <si>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</si>
  <si>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</si>
  <si>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</si>
  <si>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</si>
  <si>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</si>
  <si>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</si>
  <si>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</si>
  <si>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</si>
  <si>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</si>
  <si>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</si>
  <si>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</si>
  <si>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</si>
  <si>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</si>
  <si>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</si>
  <si>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</si>
  <si>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</si>
  <si>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</si>
  <si>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</si>
  <si>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</si>
  <si>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</si>
  <si>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</si>
  <si>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</si>
  <si>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</si>
  <si>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</si>
  <si>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</si>
  <si>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</si>
  <si>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</si>
  <si>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</si>
  <si>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</si>
  <si>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</si>
  <si>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</si>
  <si>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</si>
  <si>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</si>
  <si>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</si>
  <si>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</si>
  <si>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</si>
  <si>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</si>
  <si>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</si>
  <si>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</si>
  <si>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</si>
  <si>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</si>
  <si>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</si>
  <si>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</si>
  <si>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</si>
  <si>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</si>
  <si>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</si>
  <si>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</si>
  <si>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</si>
  <si>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</si>
  <si>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</si>
  <si>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</si>
  <si>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</si>
  <si>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</si>
  <si>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</si>
  <si>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</si>
  <si>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</si>
  <si>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</si>
  <si>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</si>
  <si>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</si>
  <si>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</si>
  <si>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</si>
  <si>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</si>
  <si>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</si>
  <si>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</si>
  <si>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</si>
  <si>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</si>
  <si>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</si>
  <si>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</si>
  <si>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</si>
  <si>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</si>
  <si>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</si>
  <si>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</si>
  <si>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</si>
  <si>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</si>
  <si>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</si>
  <si>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</si>
  <si>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</si>
  <si>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</si>
  <si>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</si>
  <si>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</si>
  <si>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</si>
  <si>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</si>
  <si>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</si>
  <si>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</si>
  <si>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</si>
  <si>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</si>
  <si>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</si>
  <si>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</si>
  <si>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</si>
  <si>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</si>
  <si>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</si>
  <si>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</si>
  <si>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</si>
  <si>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</si>
  <si>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</si>
  <si>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</si>
  <si>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</si>
  <si>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</si>
  <si>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</si>
  <si>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</si>
  <si>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</si>
  <si>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</si>
  <si>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</si>
  <si>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</si>
  <si>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</si>
  <si>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</si>
  <si>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</si>
  <si>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</si>
  <si>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</si>
  <si>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</si>
  <si>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</si>
  <si>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</si>
  <si>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</si>
  <si>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</si>
  <si>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</si>
  <si>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</si>
  <si>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</si>
  <si>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</si>
  <si>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</si>
  <si>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</si>
  <si>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</si>
  <si>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</si>
  <si>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</si>
  <si>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</si>
  <si>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</si>
  <si>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</si>
  <si>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</si>
  <si>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</si>
  <si>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</si>
  <si>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</si>
  <si>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</si>
  <si>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</si>
  <si>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</si>
  <si>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</si>
  <si>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</si>
  <si>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</si>
  <si>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</si>
  <si>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</si>
  <si>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</si>
  <si>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</si>
  <si>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</si>
  <si>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</si>
  <si>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</si>
  <si>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</si>
  <si>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</si>
  <si>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</si>
  <si>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</si>
  <si>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</si>
  <si>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</si>
  <si>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</si>
  <si>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</si>
  <si>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</si>
  <si>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</si>
  <si>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</si>
  <si>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</si>
  <si>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</si>
  <si>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</si>
  <si>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</si>
  <si>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</si>
  <si>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</si>
  <si>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</si>
  <si>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</si>
  <si>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</si>
  <si>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</si>
  <si>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</si>
  <si>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</si>
  <si>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</si>
  <si>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</si>
  <si>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</si>
  <si>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</si>
  <si>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</si>
  <si>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</si>
  <si>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</si>
  <si>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</si>
  <si>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</si>
  <si>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</si>
  <si>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</si>
  <si>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</si>
  <si>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</si>
  <si>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</si>
  <si>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</si>
  <si>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</si>
  <si>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</si>
  <si>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</si>
  <si>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</si>
  <si>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</si>
  <si>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</si>
  <si>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</si>
  <si>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</si>
  <si>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</si>
  <si>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</si>
  <si>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</si>
  <si>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</si>
  <si>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</si>
  <si>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</si>
  <si>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</si>
  <si>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</si>
  <si>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</si>
  <si>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</si>
  <si>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</si>
  <si>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</si>
  <si>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</si>
  <si>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</si>
  <si>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</si>
  <si>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</si>
  <si>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</si>
  <si>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</si>
  <si>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</si>
  <si>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</si>
  <si>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</si>
  <si>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</si>
  <si>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</si>
  <si>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</si>
  <si>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</si>
  <si>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</si>
  <si>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</si>
  <si>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</si>
  <si>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</si>
  <si>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</si>
  <si>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</si>
  <si>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</si>
  <si>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</si>
  <si>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</si>
  <si>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</si>
  <si>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</si>
  <si>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</si>
  <si>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</si>
  <si>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</si>
  <si>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</si>
  <si>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</si>
  <si>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</si>
  <si>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</si>
  <si>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</si>
  <si>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</si>
  <si>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</si>
  <si>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</si>
  <si>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</si>
  <si>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</si>
  <si>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</si>
  <si>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</si>
  <si>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</si>
  <si>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</si>
  <si>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</si>
  <si>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</si>
  <si>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</si>
  <si>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</si>
  <si>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</si>
  <si>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</si>
  <si>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</si>
  <si>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</si>
  <si>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</si>
  <si>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</si>
  <si>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</si>
  <si>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</si>
  <si>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</si>
  <si>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</si>
  <si>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</si>
  <si>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</si>
  <si>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</si>
  <si>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</si>
  <si>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</si>
  <si>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</si>
  <si>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</si>
  <si>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</si>
  <si>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</si>
  <si>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</si>
  <si>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</si>
  <si>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</si>
  <si>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</si>
  <si>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</si>
  <si>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</si>
  <si>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</si>
  <si>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</si>
  <si>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</si>
  <si>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</si>
  <si>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</si>
  <si>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</si>
  <si>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</si>
  <si>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</si>
  <si>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</si>
  <si>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</si>
  <si>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</si>
  <si>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</si>
  <si>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</si>
  <si>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</si>
  <si>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</si>
  <si>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</si>
  <si>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</si>
  <si>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</si>
  <si>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</si>
  <si>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</si>
  <si>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</si>
  <si>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</si>
  <si>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</si>
  <si>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</si>
  <si>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</si>
  <si>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</si>
  <si>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</si>
  <si>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</si>
  <si>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</si>
  <si>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</si>
  <si>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</si>
  <si>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</si>
  <si>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</si>
  <si>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</si>
  <si>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</si>
  <si>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</si>
  <si>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</si>
  <si>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</si>
  <si>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</si>
  <si>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</si>
  <si>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</si>
  <si>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</si>
  <si>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</si>
  <si>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</si>
  <si>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</si>
  <si>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</si>
  <si>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</si>
  <si>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</si>
  <si>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</si>
  <si>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</si>
  <si>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</si>
  <si>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</si>
  <si>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</si>
  <si>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</si>
  <si>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</si>
  <si>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</si>
  <si>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</si>
  <si>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</si>
  <si>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</si>
  <si>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</si>
  <si>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</si>
  <si>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</si>
  <si>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</si>
  <si>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</si>
  <si>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</si>
  <si>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</si>
  <si>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</si>
  <si>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</si>
  <si>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</si>
  <si>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</si>
  <si>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</si>
  <si>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</si>
  <si>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</si>
  <si>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</si>
  <si>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</si>
  <si>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</si>
  <si>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</si>
  <si>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</si>
  <si>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</si>
  <si>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</si>
  <si>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</si>
  <si>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</si>
  <si>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</si>
  <si>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</si>
  <si>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</si>
  <si>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</si>
  <si>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</si>
  <si>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</si>
  <si>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</si>
  <si>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</si>
  <si>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</si>
  <si>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</si>
  <si>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</si>
  <si>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</si>
  <si>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</si>
  <si>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</si>
  <si>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</si>
  <si>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</si>
  <si>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</si>
  <si>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</si>
  <si>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</si>
  <si>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</si>
  <si>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</si>
  <si>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</si>
  <si>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</si>
  <si>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</si>
  <si>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</si>
  <si>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</si>
  <si>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</si>
  <si>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</si>
  <si>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</si>
  <si>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</si>
  <si>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</si>
  <si>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</si>
  <si>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</si>
  <si>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</si>
  <si>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</si>
  <si>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</si>
  <si>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</si>
  <si>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</si>
  <si>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</si>
  <si>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</si>
  <si>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</si>
  <si>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</si>
  <si>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</si>
  <si>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</si>
  <si>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</si>
  <si>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</si>
  <si>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</si>
  <si>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</si>
  <si>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</si>
  <si>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</si>
  <si>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</si>
  <si>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</si>
  <si>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</si>
  <si>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</si>
  <si>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</si>
  <si>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</si>
  <si>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</si>
  <si>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</si>
  <si>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</si>
  <si>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</si>
  <si>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</si>
  <si>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</si>
  <si>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</si>
  <si>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</si>
  <si>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</si>
  <si>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</si>
  <si>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</si>
  <si>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</si>
  <si>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</si>
  <si>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</si>
  <si>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</si>
  <si>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</si>
  <si>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</si>
  <si>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</si>
  <si>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</si>
  <si>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</si>
  <si>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</si>
  <si>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</si>
  <si>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</si>
  <si>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</si>
  <si>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</si>
  <si>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</si>
  <si>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</si>
  <si>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</si>
  <si>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</si>
  <si>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</si>
  <si>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</si>
  <si>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</si>
  <si>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</si>
  <si>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</si>
  <si>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</si>
  <si>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</si>
  <si>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</si>
  <si>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</si>
  <si>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</si>
  <si>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</si>
  <si>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</si>
  <si>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</si>
  <si>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</si>
  <si>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</si>
  <si>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</si>
  <si>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</si>
  <si>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</si>
  <si>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</si>
  <si>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</si>
  <si>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</si>
  <si>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</si>
  <si>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</si>
  <si>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</si>
  <si>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</si>
  <si>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</si>
  <si>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</si>
  <si>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</si>
  <si>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</si>
  <si>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</si>
  <si>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</si>
  <si>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</si>
  <si>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</si>
  <si>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</si>
  <si>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</si>
  <si>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</si>
  <si>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</si>
  <si>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</si>
  <si>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</si>
  <si>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</si>
  <si>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</si>
  <si>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</si>
  <si>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</si>
  <si>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</si>
  <si>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</si>
  <si>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</si>
  <si>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</si>
  <si>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</si>
  <si>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</si>
  <si>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</si>
  <si>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</si>
  <si>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</si>
  <si>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</si>
  <si>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</si>
  <si>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</si>
  <si>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</si>
  <si>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</si>
  <si>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</si>
  <si>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</si>
  <si>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</si>
  <si>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</si>
  <si>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</si>
  <si>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</si>
  <si>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</si>
  <si>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</si>
  <si>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</si>
  <si>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</si>
  <si>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</si>
  <si>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</si>
  <si>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</si>
  <si>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</si>
  <si>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</si>
  <si>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</si>
  <si>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</si>
  <si>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</si>
  <si>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</si>
  <si>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</si>
  <si>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</si>
  <si>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</si>
  <si>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</si>
  <si>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</si>
  <si>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</si>
  <si>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</si>
  <si>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</si>
  <si>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</si>
  <si>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</si>
  <si>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</si>
  <si>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</si>
  <si>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</si>
  <si>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</si>
  <si>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</si>
  <si>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</si>
  <si>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</si>
  <si>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</si>
  <si>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</si>
  <si>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</si>
  <si>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</si>
  <si>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</si>
  <si>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</si>
  <si>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</si>
  <si>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</si>
  <si>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</si>
  <si>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</si>
  <si>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</si>
  <si>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</si>
  <si>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</si>
  <si>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</si>
  <si>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</si>
  <si>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</si>
  <si>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</si>
  <si>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</si>
  <si>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</si>
  <si>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</si>
  <si>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</si>
  <si>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</si>
  <si>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</si>
  <si>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</si>
  <si>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</si>
  <si>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</si>
  <si>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</si>
  <si>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</si>
  <si>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</si>
  <si>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</si>
  <si>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</si>
  <si>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</si>
  <si>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</si>
  <si>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</si>
  <si>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</si>
  <si>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</si>
  <si>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</si>
  <si>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</si>
  <si>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</si>
  <si>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</si>
  <si>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</si>
  <si>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</si>
  <si>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</si>
  <si>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</si>
  <si>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</si>
  <si>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</si>
  <si>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</si>
  <si>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</si>
  <si>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</si>
  <si>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</si>
  <si>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</si>
  <si>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</si>
  <si>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</si>
  <si>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</si>
  <si>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</si>
  <si>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</si>
  <si>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</si>
  <si>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</si>
  <si>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</si>
  <si>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</si>
  <si>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</si>
  <si>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</si>
  <si>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</si>
  <si>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</si>
  <si>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</si>
  <si>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</si>
  <si>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</si>
  <si>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</si>
  <si>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</si>
  <si>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</si>
  <si>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</si>
  <si>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</si>
  <si>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</si>
  <si>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</si>
  <si>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</si>
  <si>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</si>
  <si>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</si>
  <si>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</si>
  <si>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</si>
  <si>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</si>
  <si>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</si>
  <si>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</si>
  <si>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</si>
  <si>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</si>
  <si>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</si>
  <si>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</si>
  <si>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</si>
  <si>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</si>
  <si>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</si>
  <si>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</si>
  <si>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</si>
  <si>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</si>
  <si>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</si>
  <si>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</si>
  <si>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</si>
  <si>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</si>
  <si>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</si>
  <si>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</si>
  <si>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</si>
  <si>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</si>
  <si>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</si>
  <si>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</si>
  <si>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</si>
  <si>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</si>
  <si>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</si>
  <si>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</si>
  <si>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</si>
  <si>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</si>
  <si>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</si>
  <si>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</si>
  <si>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</si>
  <si>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</si>
  <si>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</si>
  <si>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</si>
  <si>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</si>
  <si>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</si>
  <si>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</si>
  <si>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</si>
  <si>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</si>
  <si>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</si>
  <si>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</si>
  <si>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</si>
  <si>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</si>
  <si>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</si>
  <si>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</si>
  <si>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</si>
  <si>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</si>
  <si>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</si>
  <si>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</si>
  <si>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</si>
  <si>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</si>
  <si>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</si>
  <si>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</si>
  <si>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</si>
  <si>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</si>
  <si>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</si>
  <si>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</si>
  <si>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</si>
  <si>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</si>
  <si>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</si>
  <si>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</si>
  <si>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</si>
  <si>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</si>
  <si>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</si>
  <si>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</si>
  <si>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</si>
  <si>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</si>
  <si>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</si>
  <si>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</si>
  <si>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</si>
  <si>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</si>
  <si>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</si>
  <si>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</si>
  <si>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</si>
  <si>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</si>
  <si>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</si>
  <si>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</si>
  <si>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</si>
  <si>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</si>
  <si>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</si>
  <si>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</si>
  <si>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</si>
  <si>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</si>
  <si>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</si>
  <si>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</si>
  <si>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</si>
  <si>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</si>
  <si>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</si>
  <si>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</si>
  <si>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</si>
  <si>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</si>
  <si>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</si>
  <si>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</si>
  <si>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</si>
  <si>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</si>
  <si>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</si>
  <si>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</si>
  <si>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</si>
  <si>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</si>
  <si>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</si>
  <si>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</si>
  <si>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</si>
  <si>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</si>
  <si>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</si>
  <si>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</si>
  <si>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</si>
  <si>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</si>
  <si>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</si>
  <si>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</si>
  <si>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</si>
  <si>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</si>
  <si>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</si>
  <si>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</si>
  <si>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</si>
  <si>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</si>
  <si>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</si>
  <si>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</si>
  <si>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</si>
  <si>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</si>
  <si>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</si>
  <si>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</si>
  <si>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</si>
  <si>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</si>
  <si>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</si>
  <si>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</si>
  <si>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</si>
  <si>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</si>
  <si>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</si>
  <si>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</si>
  <si>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</si>
  <si>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</si>
  <si>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</si>
  <si>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</si>
  <si>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</si>
  <si>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</si>
  <si>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</si>
  <si>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</si>
  <si>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</si>
  <si>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</si>
  <si>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</si>
  <si>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</si>
  <si>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</si>
  <si>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</si>
  <si>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</si>
  <si>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</si>
  <si>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</si>
  <si>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</si>
  <si>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</si>
  <si>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</si>
  <si>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</si>
  <si>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</si>
  <si>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</si>
  <si>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</si>
  <si>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</si>
  <si>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</si>
  <si>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</si>
  <si>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</si>
  <si>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</si>
  <si>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</si>
  <si>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</si>
  <si>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</si>
  <si>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</si>
  <si>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</si>
  <si>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</si>
  <si>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</si>
  <si>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</si>
  <si>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</si>
  <si>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</si>
  <si>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</si>
  <si>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</si>
  <si>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</si>
  <si>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</si>
  <si>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</si>
  <si>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</si>
  <si>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</si>
  <si>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</si>
  <si>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</si>
  <si>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</si>
  <si>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</si>
  <si>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</si>
  <si>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</si>
  <si>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</si>
  <si>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</si>
  <si>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</si>
  <si>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</si>
  <si>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</si>
  <si>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</si>
  <si>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</si>
  <si>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</si>
  <si>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</si>
  <si>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</si>
  <si>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</si>
  <si>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</si>
  <si>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</si>
  <si>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</si>
  <si>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</si>
  <si>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</si>
  <si>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</si>
  <si>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</si>
  <si>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</si>
  <si>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</si>
  <si>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</si>
  <si>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</si>
  <si>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</si>
  <si>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</si>
  <si>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</si>
  <si>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</si>
  <si>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</si>
  <si>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</si>
  <si>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</si>
  <si>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</si>
  <si>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</si>
  <si>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</si>
  <si>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</si>
  <si>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</si>
  <si>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</si>
  <si>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</si>
  <si>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</si>
  <si>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</si>
  <si>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</si>
  <si>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</si>
  <si>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</si>
  <si>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</si>
  <si>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</si>
  <si>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</si>
  <si>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</si>
  <si>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</si>
  <si>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</si>
  <si>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</si>
  <si>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</si>
  <si>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</si>
  <si>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</si>
  <si>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</si>
  <si>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</si>
  <si>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</si>
  <si>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</si>
  <si>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</si>
  <si>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</si>
  <si>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</si>
  <si>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</si>
  <si>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</si>
  <si>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</si>
  <si>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</si>
  <si>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</si>
  <si>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</si>
  <si>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</si>
  <si>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</si>
  <si>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</si>
  <si>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</si>
  <si>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</si>
  <si>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</si>
  <si>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</si>
  <si>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</si>
  <si>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</si>
  <si>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</si>
  <si>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</si>
  <si>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</si>
  <si>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</si>
  <si>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</si>
  <si>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</si>
  <si>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</si>
  <si>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</si>
  <si>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</si>
  <si>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</si>
  <si>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</si>
  <si>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</si>
  <si>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</si>
  <si>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</si>
  <si>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</si>
  <si>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</si>
  <si>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</si>
  <si>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</si>
  <si>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</si>
  <si>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</si>
  <si>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</si>
  <si>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</si>
  <si>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</si>
  <si>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</si>
  <si>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</si>
  <si>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</si>
  <si>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</si>
  <si>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</si>
  <si>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</si>
  <si>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</si>
  <si>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</si>
  <si>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</si>
  <si>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</si>
  <si>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</si>
  <si>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</si>
  <si>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</si>
  <si>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</si>
  <si>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</si>
  <si>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</si>
  <si>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</si>
  <si>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</si>
  <si>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</si>
  <si>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</si>
  <si>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</si>
  <si>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</si>
  <si>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</si>
  <si>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</si>
  <si>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</si>
  <si>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</si>
  <si>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</si>
  <si>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</si>
  <si>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</si>
  <si>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</si>
  <si>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</si>
  <si>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</si>
  <si>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</si>
  <si>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</si>
  <si>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</si>
  <si>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</si>
  <si>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</si>
  <si>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</si>
  <si>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</si>
  <si>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</si>
  <si>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</si>
  <si>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</si>
  <si>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</si>
  <si>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</si>
  <si>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</si>
  <si>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</si>
  <si>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</si>
  <si>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</si>
  <si>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</si>
  <si>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</si>
  <si>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</si>
  <si>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</si>
  <si>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</si>
  <si>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</si>
  <si>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</si>
  <si>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</si>
  <si>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</si>
  <si>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</si>
  <si>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</si>
  <si>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</si>
  <si>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</si>
  <si>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</si>
  <si>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</si>
  <si>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</si>
  <si>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</si>
  <si>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</si>
  <si>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</si>
  <si>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</si>
  <si>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</si>
  <si>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</si>
  <si>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</si>
  <si>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</si>
  <si>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</si>
  <si>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</si>
  <si>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</si>
  <si>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</si>
  <si>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</si>
  <si>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</si>
  <si>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</si>
  <si>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</si>
  <si>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</si>
  <si>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</si>
  <si>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</si>
  <si>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</si>
  <si>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</si>
  <si>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</si>
  <si>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</si>
  <si>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</si>
  <si>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</si>
  <si>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</si>
  <si>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</si>
  <si>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</si>
  <si>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</si>
  <si>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</si>
  <si>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</si>
  <si>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</si>
  <si>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</si>
  <si>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</si>
  <si>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</si>
  <si>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</si>
  <si>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</si>
  <si>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</si>
  <si>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</si>
  <si>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</si>
  <si>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</si>
  <si>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</si>
  <si>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</si>
  <si>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</si>
  <si>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</si>
  <si>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</si>
  <si>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</si>
  <si>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</si>
  <si>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</si>
  <si>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</si>
  <si>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</si>
  <si>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</si>
  <si>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</si>
  <si>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</si>
  <si>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</si>
  <si>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</si>
  <si>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</si>
  <si>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</si>
  <si>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</si>
  <si>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</si>
  <si>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</si>
  <si>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</si>
  <si>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</si>
  <si>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</si>
  <si>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</si>
  <si>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</si>
  <si>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</si>
  <si>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</si>
  <si>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</si>
  <si>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</si>
  <si>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</si>
  <si>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</si>
  <si>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</si>
  <si>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</si>
  <si>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</si>
  <si>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</si>
  <si>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</si>
  <si>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</si>
  <si>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</si>
  <si>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</si>
  <si>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</si>
  <si>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</si>
  <si>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</si>
  <si>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</si>
  <si>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</si>
  <si>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</si>
  <si>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</si>
  <si>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</si>
  <si>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</si>
  <si>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</si>
  <si>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</si>
  <si>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</si>
  <si>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</si>
  <si>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</si>
  <si>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</si>
  <si>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</si>
  <si>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</si>
  <si>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</si>
  <si>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</si>
  <si>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</si>
  <si>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</si>
  <si>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</si>
  <si>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</si>
  <si>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</si>
  <si>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</si>
  <si>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</si>
  <si>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</si>
  <si>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</si>
  <si>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</si>
  <si>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</si>
  <si>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</si>
  <si>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</si>
  <si>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</si>
  <si>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</si>
  <si>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</si>
  <si>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</si>
  <si>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</si>
  <si>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</si>
  <si>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</si>
  <si>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</si>
  <si>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</si>
  <si>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</si>
  <si>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</si>
  <si>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</si>
  <si>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</si>
  <si>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</si>
  <si>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</si>
  <si>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</si>
  <si>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</si>
  <si>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</si>
  <si>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</si>
  <si>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</si>
  <si>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</si>
  <si>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</si>
  <si>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</si>
  <si>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</si>
  <si>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</si>
  <si>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</si>
  <si>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</si>
  <si>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</si>
  <si>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</si>
  <si>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</si>
  <si>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</si>
  <si>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</si>
  <si>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</si>
  <si>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</si>
  <si>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</si>
  <si>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</si>
  <si>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</si>
  <si>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</si>
  <si>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</si>
  <si>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</si>
  <si>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</si>
  <si>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</si>
  <si>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</si>
  <si>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</si>
  <si>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</si>
  <si>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</si>
  <si>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</si>
  <si>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</si>
  <si>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</si>
  <si>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</si>
  <si>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</si>
  <si>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</si>
  <si>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</si>
  <si>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</si>
  <si>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</si>
  <si>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</si>
  <si>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</si>
  <si>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</si>
  <si>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</si>
  <si>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</si>
  <si>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</si>
  <si>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</si>
  <si>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</si>
  <si>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</si>
  <si>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</si>
  <si>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</si>
  <si>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</si>
  <si>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</si>
  <si>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</si>
  <si>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</si>
  <si>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</si>
  <si>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</si>
  <si>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</si>
  <si>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</si>
  <si>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</si>
  <si>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</si>
  <si>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</si>
  <si>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</si>
  <si>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</si>
  <si>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</si>
  <si>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</si>
  <si>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</si>
  <si>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</si>
  <si>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</si>
  <si>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</si>
  <si>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</si>
  <si>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</si>
  <si>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</si>
  <si>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</si>
  <si>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</si>
  <si>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</si>
  <si>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</si>
  <si>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</si>
  <si>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</si>
  <si>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</si>
  <si>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</si>
  <si>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</si>
  <si>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</si>
  <si>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</si>
  <si>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</si>
  <si>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</si>
  <si>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</si>
  <si>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</si>
  <si>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</si>
  <si>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</si>
  <si>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</si>
  <si>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</si>
  <si>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</si>
  <si>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</si>
  <si>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</si>
  <si>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</si>
  <si>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</si>
  <si>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</si>
  <si>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</si>
  <si>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</si>
  <si>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</si>
  <si>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</si>
  <si>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</si>
  <si>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</si>
  <si>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</si>
  <si>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</si>
  <si>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</si>
  <si>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</si>
  <si>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</si>
  <si>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</si>
  <si>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</si>
  <si>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</si>
  <si>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</si>
  <si>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</si>
  <si>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</si>
  <si>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</si>
  <si>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</si>
  <si>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</si>
  <si>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</si>
  <si>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</si>
  <si>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</si>
  <si>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</si>
  <si>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</si>
  <si>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</si>
  <si>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</si>
  <si>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</si>
  <si>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</si>
  <si>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</si>
  <si>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</si>
  <si>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</si>
  <si>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</si>
  <si>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</si>
  <si>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</si>
  <si>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</si>
  <si>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</si>
  <si>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</si>
  <si>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</si>
  <si>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</si>
  <si>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</si>
  <si>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</si>
  <si>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</si>
  <si>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</si>
  <si>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</si>
  <si>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</si>
  <si>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</si>
  <si>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</si>
  <si>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</si>
  <si>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</si>
  <si>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</si>
  <si>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</si>
  <si>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</si>
  <si>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</si>
  <si>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</si>
  <si>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</si>
  <si>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</si>
  <si>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</si>
  <si>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</si>
  <si>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</si>
  <si>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</si>
  <si>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</si>
  <si>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</si>
  <si>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</si>
  <si>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</si>
  <si>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</si>
  <si>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</si>
  <si>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</si>
  <si>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</si>
  <si>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</si>
  <si>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</si>
  <si>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</si>
  <si>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</si>
  <si>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</si>
  <si>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</si>
  <si>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</si>
  <si>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</si>
  <si>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</si>
  <si>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</si>
  <si>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</si>
  <si>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</si>
  <si>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</si>
  <si>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</si>
  <si>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</si>
  <si>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</si>
  <si>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</si>
  <si>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</si>
  <si>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</si>
  <si>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</si>
  <si>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</si>
  <si>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</si>
  <si>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</si>
  <si>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</si>
  <si>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</si>
  <si>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</si>
  <si>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</si>
  <si>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</si>
  <si>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</si>
  <si>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</si>
  <si>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</si>
  <si>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</si>
  <si>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</si>
  <si>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</si>
  <si>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</si>
  <si>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</si>
  <si>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</si>
  <si>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</si>
  <si>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</si>
  <si>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</si>
  <si>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</si>
  <si>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</si>
  <si>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</si>
  <si>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</si>
  <si>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</si>
  <si>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</si>
  <si>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</si>
  <si>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</si>
  <si>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</si>
  <si>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</si>
  <si>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</si>
  <si>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</si>
  <si>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</si>
  <si>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</si>
  <si>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</si>
  <si>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</si>
  <si>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</si>
  <si>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</si>
  <si>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</si>
  <si>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</si>
  <si>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</si>
  <si>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</si>
  <si>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</si>
  <si>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</si>
  <si>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</si>
  <si>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</si>
  <si>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</si>
  <si>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</si>
  <si>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</si>
  <si>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</si>
  <si>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</si>
  <si>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</si>
  <si>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</si>
  <si>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</si>
  <si>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</si>
  <si>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</si>
  <si>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</si>
  <si>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</si>
  <si>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</si>
  <si>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</si>
  <si>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</si>
  <si>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</si>
  <si>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</si>
  <si>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</si>
  <si>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</si>
  <si>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</si>
  <si>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</si>
  <si>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</si>
  <si>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</si>
  <si>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</si>
  <si>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</si>
  <si>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</si>
  <si>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</si>
  <si>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</si>
  <si>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</si>
  <si>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</si>
  <si>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</si>
  <si>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</si>
  <si>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</si>
  <si>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</si>
  <si>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</si>
  <si>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</si>
  <si>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</si>
  <si>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</si>
  <si>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</si>
  <si>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</si>
  <si>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</si>
  <si>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</si>
  <si>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</si>
  <si>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</si>
  <si>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</si>
  <si>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</si>
  <si>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</si>
  <si>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</si>
  <si>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</si>
  <si>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</si>
  <si>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</si>
  <si>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</si>
  <si>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</si>
  <si>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</si>
  <si>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</si>
  <si>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</si>
  <si>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</si>
  <si>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</si>
  <si>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</si>
  <si>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</si>
  <si>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</si>
  <si>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</si>
  <si>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</si>
  <si>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</si>
  <si>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</si>
  <si>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</si>
  <si>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</si>
  <si>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</si>
  <si>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</si>
  <si>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</si>
  <si>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</si>
  <si>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</si>
  <si>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</si>
  <si>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</si>
  <si>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</si>
  <si>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</si>
  <si>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</si>
  <si>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</si>
  <si>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</si>
  <si>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</si>
  <si>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</si>
  <si>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</si>
  <si>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</si>
  <si>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</si>
  <si>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</si>
  <si>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</si>
  <si>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</si>
  <si>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</si>
  <si>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</si>
  <si>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</si>
  <si>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</si>
  <si>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</si>
  <si>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</si>
  <si>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</si>
  <si>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</si>
  <si>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</si>
  <si>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</si>
  <si>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</si>
  <si>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</si>
  <si>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</si>
  <si>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</si>
  <si>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</si>
  <si>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</si>
  <si>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</si>
  <si>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</si>
  <si>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</si>
  <si>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</si>
  <si>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</si>
  <si>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</si>
  <si>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</si>
  <si>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</si>
  <si>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</si>
  <si>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</si>
  <si>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</si>
  <si>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</si>
  <si>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</si>
  <si>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</si>
  <si>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</si>
  <si>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</si>
  <si>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</si>
  <si>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</si>
  <si>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</si>
  <si>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</si>
  <si>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</si>
  <si>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</si>
  <si>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</si>
  <si>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</si>
  <si>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</si>
  <si>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</si>
  <si>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</si>
  <si>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</si>
  <si>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</si>
  <si>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</si>
  <si>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</si>
  <si>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</si>
  <si>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</si>
  <si>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</si>
  <si>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</si>
  <si>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</si>
  <si>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</si>
  <si>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</si>
  <si>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</si>
  <si>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</si>
  <si>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</si>
  <si>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</si>
  <si>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</si>
  <si>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</si>
  <si>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</si>
  <si>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</si>
  <si>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</si>
  <si>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</si>
  <si>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</si>
  <si>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</si>
  <si>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</si>
  <si>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</si>
  <si>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</si>
  <si>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</si>
  <si>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</si>
  <si>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</si>
  <si>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</si>
  <si>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</si>
  <si>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</si>
  <si>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</si>
  <si>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</si>
  <si>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</si>
  <si>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</si>
  <si>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</si>
  <si>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</si>
  <si>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</si>
  <si>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</si>
  <si>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</si>
  <si>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</si>
  <si>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</si>
  <si>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</si>
  <si>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</si>
  <si>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</si>
  <si>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</si>
  <si>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</si>
  <si>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</si>
  <si>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</si>
  <si>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</si>
  <si>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</si>
  <si>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</si>
  <si>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</si>
  <si>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</si>
  <si>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</si>
  <si>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</si>
  <si>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</si>
  <si>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</si>
  <si>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</si>
  <si>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</si>
  <si>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</si>
  <si>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</si>
  <si>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</si>
  <si>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</si>
  <si>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</si>
  <si>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</si>
  <si>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</si>
  <si>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</si>
  <si>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</si>
  <si>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</si>
  <si>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</si>
  <si>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</si>
  <si>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</si>
  <si>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</si>
  <si>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</si>
  <si>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</si>
  <si>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</si>
  <si>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</si>
  <si>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</si>
  <si>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</si>
  <si>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</si>
  <si>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</si>
  <si>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</si>
  <si>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</si>
  <si>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</si>
  <si>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</si>
  <si>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</si>
  <si>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</si>
  <si>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</si>
  <si>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</si>
  <si>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</si>
  <si>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</si>
  <si>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</si>
  <si>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</si>
  <si>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</si>
  <si>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</si>
  <si>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</si>
  <si>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</si>
  <si>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</si>
  <si>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</si>
  <si>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</si>
  <si>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</si>
  <si>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</si>
  <si>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</si>
  <si>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</si>
  <si>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</si>
  <si>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</si>
  <si>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</si>
  <si>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</si>
  <si>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</si>
  <si>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</si>
  <si>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</si>
  <si>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</si>
  <si>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</si>
  <si>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</si>
  <si>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</si>
  <si>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</si>
  <si>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</si>
  <si>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</si>
  <si>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</si>
  <si>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</si>
  <si>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</si>
  <si>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</si>
  <si>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</si>
  <si>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</si>
  <si>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</si>
  <si>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</si>
  <si>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</si>
  <si>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</si>
  <si>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</si>
  <si>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</si>
  <si>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</si>
  <si>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</si>
  <si>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</si>
  <si>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</si>
  <si>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</si>
  <si>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</si>
  <si>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</si>
  <si>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</si>
  <si>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</si>
  <si>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</si>
  <si>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</si>
  <si>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</si>
  <si>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</si>
  <si>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</si>
  <si>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</si>
  <si>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</si>
  <si>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</si>
  <si>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</si>
  <si>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</si>
  <si>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</si>
  <si>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</si>
  <si>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</si>
  <si>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</si>
  <si>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</si>
  <si>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</si>
  <si>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</si>
  <si>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</si>
  <si>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</si>
  <si>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</si>
  <si>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</si>
  <si>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</si>
  <si>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</si>
  <si>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</si>
  <si>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</si>
  <si>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</si>
  <si>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</si>
  <si>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</si>
  <si>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</si>
  <si>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</si>
  <si>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</si>
  <si>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</si>
  <si>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</si>
  <si>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</si>
  <si>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</si>
  <si>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</si>
  <si>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</si>
  <si>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</si>
  <si>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</si>
  <si>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</si>
  <si>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</si>
  <si>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</si>
  <si>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</si>
  <si>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</si>
  <si>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</si>
  <si>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</si>
  <si>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</si>
  <si>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</si>
  <si>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</si>
  <si>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</si>
  <si>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</si>
  <si>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</si>
  <si>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</si>
  <si>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</si>
  <si>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</si>
  <si>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</si>
  <si>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</si>
  <si>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</si>
  <si>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</si>
  <si>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</si>
  <si>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</si>
  <si>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</si>
  <si>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</si>
  <si>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</si>
  <si>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</si>
  <si>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</si>
  <si>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</si>
  <si>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</si>
  <si>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</si>
  <si>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</si>
  <si>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</si>
  <si>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</si>
  <si>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</si>
  <si>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</si>
  <si>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</si>
  <si>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</si>
  <si>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</si>
  <si>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</si>
  <si>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</si>
  <si>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</si>
  <si>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</si>
  <si>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</si>
  <si>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</si>
  <si>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</si>
  <si>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</si>
  <si>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</si>
  <si>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</si>
  <si>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</si>
  <si>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</si>
  <si>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</si>
  <si>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</si>
  <si>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</si>
  <si>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</si>
  <si>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</si>
  <si>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</si>
  <si>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</si>
  <si>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</si>
  <si>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</si>
  <si>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</si>
  <si>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</si>
  <si>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</si>
  <si>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</si>
  <si>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</si>
  <si>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</si>
  <si>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</si>
  <si>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</si>
  <si>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</si>
  <si>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</si>
  <si>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</si>
  <si>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</si>
  <si>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</si>
  <si>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</si>
  <si>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</si>
  <si>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</si>
  <si>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</si>
  <si>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</si>
  <si>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</si>
  <si>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</si>
  <si>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</si>
  <si>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</si>
  <si>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</si>
  <si>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</si>
  <si>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</si>
  <si>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</si>
  <si>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</si>
  <si>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</si>
  <si>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</si>
  <si>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</si>
  <si>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</si>
  <si>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</si>
  <si>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</si>
  <si>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</si>
  <si>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</si>
  <si>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</si>
  <si>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</si>
  <si>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</si>
  <si>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</si>
  <si>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</si>
  <si>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</si>
  <si>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</si>
  <si>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</si>
  <si>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</si>
  <si>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</si>
  <si>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</si>
  <si>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</si>
  <si>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</si>
  <si>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</si>
  <si>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</si>
  <si>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</si>
  <si>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</si>
  <si>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</si>
  <si>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</si>
  <si>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</si>
  <si>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</si>
  <si>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</si>
  <si>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</si>
  <si>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</si>
  <si>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</si>
  <si>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</si>
  <si>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</si>
  <si>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</si>
  <si>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</si>
  <si>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</si>
  <si>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</si>
  <si>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</si>
  <si>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</si>
  <si>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</si>
  <si>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</si>
  <si>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</si>
  <si>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</si>
  <si>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</si>
  <si>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</si>
  <si>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</si>
  <si>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</si>
  <si>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</si>
  <si>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</si>
  <si>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</si>
  <si>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</si>
  <si>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</si>
  <si>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</si>
  <si>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</si>
  <si>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</si>
  <si>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</si>
  <si>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</si>
  <si>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</si>
  <si>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</si>
  <si>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</si>
  <si>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</si>
  <si>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</si>
  <si>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</si>
  <si>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</si>
  <si>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</si>
  <si>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</si>
  <si>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</si>
  <si>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</si>
  <si>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</si>
  <si>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</si>
  <si>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</si>
  <si>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</si>
  <si>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</si>
  <si>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</si>
  <si>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</si>
  <si>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</si>
  <si>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</si>
  <si>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</si>
  <si>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</si>
  <si>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</si>
  <si>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</si>
  <si>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</si>
  <si>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</si>
  <si>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</si>
  <si>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</si>
  <si>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</si>
  <si>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</si>
  <si>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</si>
  <si>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</si>
  <si>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</si>
  <si>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</si>
  <si>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</si>
  <si>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</si>
  <si>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</si>
  <si>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</si>
  <si>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</si>
  <si>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</si>
  <si>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</si>
  <si>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</si>
  <si>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</si>
  <si>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</si>
  <si>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</si>
  <si>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</si>
  <si>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</si>
  <si>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</si>
  <si>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</si>
  <si>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</si>
  <si>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</si>
  <si>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</si>
  <si>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</si>
  <si>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</si>
  <si>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</si>
  <si>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</si>
  <si>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</si>
  <si>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</si>
  <si>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</si>
  <si>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</si>
  <si>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</si>
  <si>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</si>
  <si>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</si>
  <si>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</si>
  <si>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</si>
  <si>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</si>
  <si>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</si>
  <si>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</si>
  <si>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</si>
  <si>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</si>
  <si>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</si>
  <si>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</si>
  <si>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</si>
  <si>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</si>
  <si>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</si>
  <si>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</si>
  <si>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</si>
  <si>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</si>
  <si>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</si>
  <si>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</si>
  <si>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</si>
  <si>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</si>
  <si>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</si>
  <si>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</si>
  <si>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</si>
  <si>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</si>
  <si>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</si>
  <si>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</si>
  <si>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</si>
  <si>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</si>
  <si>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</si>
  <si>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</si>
  <si>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</si>
  <si>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</si>
  <si>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</si>
  <si>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</si>
  <si>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</si>
  <si>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</si>
  <si>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</si>
  <si>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</si>
  <si>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</si>
  <si>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</si>
  <si>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</si>
  <si>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</si>
  <si>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</si>
  <si>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</si>
  <si>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</si>
  <si>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</si>
  <si>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</si>
  <si>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</si>
  <si>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</si>
  <si>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</si>
  <si>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</si>
  <si>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</si>
  <si>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</si>
  <si>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</si>
  <si>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</si>
  <si>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</si>
  <si>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</si>
  <si>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</si>
  <si>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</si>
  <si>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</si>
  <si>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</si>
  <si>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</si>
  <si>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</si>
  <si>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</si>
  <si>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</si>
  <si>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</si>
  <si>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</si>
  <si>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</si>
  <si>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</si>
  <si>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</si>
  <si>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</si>
  <si>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</si>
  <si>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</si>
  <si>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</si>
  <si>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</si>
  <si>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</si>
  <si>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</si>
  <si>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</si>
  <si>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</si>
  <si>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</si>
  <si>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</si>
  <si>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</si>
  <si>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</si>
  <si>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</si>
  <si>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</si>
  <si>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</si>
  <si>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</si>
  <si>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</si>
  <si>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</si>
  <si>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</si>
  <si>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</si>
  <si>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</si>
  <si>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</si>
  <si>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</si>
  <si>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</si>
  <si>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</si>
  <si>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</si>
  <si>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</si>
  <si>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</si>
  <si>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</si>
  <si>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</si>
  <si>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</si>
  <si>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</si>
  <si>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</si>
  <si>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</si>
  <si>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</si>
  <si>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</si>
  <si>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</si>
  <si>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</si>
  <si>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</si>
  <si>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</si>
  <si>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</si>
  <si>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</si>
  <si>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</si>
  <si>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</si>
  <si>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</si>
  <si>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</si>
  <si>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</si>
  <si>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</si>
  <si>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</si>
  <si>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</si>
  <si>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</si>
  <si>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</si>
  <si>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</si>
  <si>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</si>
  <si>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</si>
  <si>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</si>
  <si>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</si>
  <si>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</si>
  <si>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</si>
  <si>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</si>
  <si>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</si>
  <si>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</si>
  <si>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</si>
  <si>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</si>
  <si>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</si>
  <si>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</si>
  <si>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</si>
  <si>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</si>
  <si>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</si>
  <si>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</si>
  <si>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</si>
  <si>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</si>
  <si>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</si>
  <si>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</si>
  <si>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</si>
  <si>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</si>
  <si>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</si>
  <si>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</si>
  <si>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</si>
  <si>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</si>
  <si>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</si>
  <si>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</si>
  <si>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</si>
  <si>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</si>
  <si>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</si>
  <si>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</si>
  <si>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</si>
  <si>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</si>
  <si>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</si>
  <si>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</si>
  <si>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</si>
  <si>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</si>
  <si>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</si>
  <si>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</si>
  <si>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</si>
  <si>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</si>
  <si>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</si>
  <si>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</si>
  <si>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</si>
  <si>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</si>
  <si>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</si>
  <si>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</si>
  <si>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</si>
  <si>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</si>
  <si>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</si>
  <si>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</si>
  <si>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</si>
  <si>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</si>
  <si>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</si>
  <si>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</si>
  <si>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</si>
  <si>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</si>
  <si>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</si>
  <si>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</si>
  <si>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</si>
  <si>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</si>
  <si>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</si>
  <si>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</si>
  <si>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</si>
  <si>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</si>
  <si>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</si>
  <si>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</si>
  <si>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</si>
  <si>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</si>
  <si>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</si>
  <si>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</si>
  <si>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</si>
  <si>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</si>
  <si>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</si>
  <si>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</si>
  <si>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</si>
  <si>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</si>
  <si>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</si>
  <si>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</si>
  <si>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</si>
  <si>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</si>
  <si>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</si>
  <si>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</si>
  <si>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</si>
  <si>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</si>
  <si>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</si>
  <si>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</si>
  <si>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</si>
  <si>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</si>
  <si>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</si>
  <si>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</si>
  <si>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</si>
  <si>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</si>
  <si>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</si>
  <si>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</si>
  <si>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</si>
  <si>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</si>
  <si>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</si>
  <si>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</si>
  <si>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</si>
  <si>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</si>
  <si>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</si>
  <si>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</si>
  <si>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</si>
  <si>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</si>
  <si>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</si>
  <si>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</si>
  <si>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</si>
  <si>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</si>
  <si>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</si>
  <si>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</si>
  <si>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</si>
  <si>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</si>
  <si>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</si>
  <si>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</si>
  <si>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</si>
  <si>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</si>
  <si>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</si>
  <si>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</si>
  <si>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</si>
  <si>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</si>
  <si>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</si>
  <si>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</si>
  <si>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</si>
  <si>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</si>
  <si>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</si>
  <si>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</si>
  <si>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</si>
  <si>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</si>
  <si>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</si>
  <si>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</si>
  <si>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</si>
  <si>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</si>
  <si>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</si>
  <si>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</si>
  <si>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</si>
  <si>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</si>
  <si>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</si>
  <si>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</si>
  <si>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</si>
  <si>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</si>
  <si>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</si>
  <si>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</si>
  <si>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</si>
  <si>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</si>
  <si>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</si>
  <si>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</si>
  <si>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</si>
  <si>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</si>
  <si>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</si>
  <si>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</si>
  <si>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</si>
  <si>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</si>
  <si>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</si>
  <si>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</si>
  <si>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</si>
  <si>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</si>
  <si>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</si>
  <si>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</si>
  <si>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</si>
  <si>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</si>
  <si>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</si>
  <si>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</si>
  <si>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</si>
  <si>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</si>
  <si>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</si>
  <si>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</si>
  <si>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</si>
  <si>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</si>
  <si>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</si>
  <si>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</si>
  <si>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</si>
  <si>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</si>
  <si>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</si>
  <si>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</si>
  <si>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</si>
  <si>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</si>
  <si>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</si>
  <si>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</si>
  <si>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</si>
  <si>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</si>
  <si>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</si>
  <si>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</si>
  <si>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</si>
  <si>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</si>
  <si>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</si>
  <si>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</si>
  <si>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</si>
  <si>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</si>
  <si>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</si>
  <si>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</si>
  <si>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</si>
  <si>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</si>
  <si>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</si>
  <si>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</si>
  <si>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</si>
  <si>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</si>
  <si>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</si>
  <si>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</si>
  <si>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</si>
  <si>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</si>
  <si>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</si>
  <si>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</si>
  <si>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</si>
  <si>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</si>
  <si>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</si>
  <si>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</si>
  <si>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</si>
  <si>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</si>
  <si>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</si>
  <si>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</si>
  <si>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</si>
  <si>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</si>
  <si>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</si>
  <si>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</si>
  <si>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</si>
  <si>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</si>
  <si>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</si>
  <si>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</si>
  <si>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</si>
  <si>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</si>
  <si>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</si>
  <si>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</si>
  <si>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</si>
  <si>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</si>
  <si>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</si>
  <si>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</si>
  <si>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</si>
  <si>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</si>
  <si>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</si>
  <si>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</si>
  <si>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</si>
  <si>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</si>
  <si>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</si>
  <si>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</si>
  <si>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</si>
  <si>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</si>
  <si>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</si>
  <si>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</si>
  <si>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</si>
  <si>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</si>
  <si>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</si>
  <si>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</si>
  <si>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</si>
  <si>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</si>
  <si>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</si>
  <si>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</si>
  <si>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</si>
  <si>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</si>
  <si>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</si>
  <si>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</si>
  <si>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</si>
  <si>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</si>
  <si>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</si>
  <si>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</si>
  <si>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</si>
  <si>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</si>
  <si>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</si>
  <si>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</si>
  <si>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</si>
  <si>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</si>
  <si>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</si>
  <si>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</si>
  <si>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</si>
  <si>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</si>
  <si>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</si>
  <si>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</si>
  <si>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</si>
  <si>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</si>
  <si>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</si>
  <si>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</si>
  <si>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</si>
  <si>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</si>
  <si>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</si>
  <si>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</si>
  <si>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</si>
  <si>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</si>
  <si>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</si>
  <si>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</si>
  <si>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</si>
  <si>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</si>
  <si>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</si>
  <si>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</si>
  <si>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</si>
  <si>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</si>
  <si>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</si>
  <si>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</si>
  <si>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</si>
  <si>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</si>
  <si>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</si>
  <si>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</si>
  <si>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</si>
  <si>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</si>
  <si>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</si>
  <si>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</si>
  <si>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</si>
  <si>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</si>
  <si>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</si>
  <si>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</si>
  <si>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</si>
  <si>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</si>
  <si>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</si>
  <si>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</si>
  <si>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</si>
  <si>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</si>
  <si>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</si>
  <si>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</si>
  <si>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</si>
  <si>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</si>
  <si>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</si>
  <si>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</si>
  <si>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</si>
  <si>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</si>
  <si>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</si>
  <si>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</si>
  <si>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</si>
  <si>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</si>
  <si>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</si>
  <si>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</si>
  <si>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</si>
  <si>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</si>
  <si>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</si>
  <si>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</si>
  <si>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</si>
  <si>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</si>
  <si>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</si>
  <si>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</si>
  <si>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</si>
  <si>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</si>
  <si>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</si>
  <si>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</si>
  <si>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</si>
  <si>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</si>
  <si>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</si>
  <si>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</si>
  <si>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</si>
  <si>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</si>
  <si>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</si>
  <si>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</si>
  <si>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</si>
  <si>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</si>
  <si>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</si>
  <si>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</si>
  <si>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</si>
  <si>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</si>
  <si>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</si>
  <si>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</si>
  <si>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</si>
  <si>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</si>
  <si>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</si>
  <si>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</si>
  <si>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</si>
  <si>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</si>
  <si>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</si>
  <si>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</si>
  <si>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</si>
  <si>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</si>
  <si>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</si>
  <si>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</si>
  <si>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</si>
  <si>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</si>
  <si>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</si>
  <si>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</si>
  <si>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</si>
  <si>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</si>
  <si>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</si>
  <si>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</si>
  <si>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</si>
  <si>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</si>
  <si>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</si>
  <si>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</si>
  <si>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</si>
  <si>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</si>
  <si>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</si>
  <si>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</si>
  <si>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</si>
  <si>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</si>
  <si>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</si>
  <si>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</si>
  <si>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</si>
  <si>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</si>
  <si>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</si>
  <si>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</si>
  <si>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</si>
  <si>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</si>
  <si>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</si>
  <si>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</si>
  <si>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</si>
  <si>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</si>
  <si>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</si>
  <si>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</si>
  <si>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</si>
  <si>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</si>
  <si>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</si>
  <si>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</si>
  <si>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</si>
  <si>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</si>
  <si>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</si>
  <si>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</si>
  <si>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</si>
  <si>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</si>
  <si>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</si>
  <si>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</si>
  <si>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</si>
  <si>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</si>
  <si>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</si>
  <si>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</si>
  <si>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</si>
  <si>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</si>
  <si>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</si>
  <si>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</si>
  <si>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</si>
  <si>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</si>
  <si>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</si>
  <si>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</si>
  <si>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</si>
  <si>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</si>
  <si>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</si>
  <si>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</si>
  <si>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</si>
  <si>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</si>
  <si>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</si>
  <si>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</si>
  <si>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</si>
  <si>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</si>
  <si>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</si>
  <si>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</si>
  <si>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</si>
  <si>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</si>
  <si>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</si>
  <si>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</si>
  <si>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</si>
  <si>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</si>
  <si>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</si>
  <si>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</si>
  <si>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</si>
  <si>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</si>
  <si>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</si>
  <si>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</si>
  <si>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</si>
  <si>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</si>
  <si>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</si>
  <si>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</si>
  <si>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</si>
  <si>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</si>
  <si>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</si>
  <si>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</si>
  <si>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</si>
  <si>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</si>
  <si>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</si>
  <si>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</si>
  <si>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</si>
  <si>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</si>
  <si>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</si>
  <si>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</si>
  <si>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</si>
  <si>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</si>
  <si>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</si>
  <si>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</si>
  <si>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</si>
  <si>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</si>
  <si>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</si>
  <si>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</si>
  <si>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</si>
  <si>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</si>
  <si>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</si>
  <si>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</si>
  <si>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</si>
  <si>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</si>
  <si>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</si>
  <si>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</si>
  <si>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</si>
  <si>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</si>
  <si>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</si>
  <si>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</si>
  <si>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</si>
  <si>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</si>
  <si>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</si>
  <si>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</si>
  <si>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</si>
  <si>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</si>
  <si>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</si>
  <si>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</si>
  <si>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</si>
  <si>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</si>
  <si>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</si>
  <si>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</si>
  <si>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</si>
  <si>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</si>
  <si>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</si>
  <si>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</si>
  <si>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</si>
  <si>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</si>
  <si>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</si>
  <si>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</si>
  <si>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</si>
  <si>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</si>
  <si>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</si>
  <si>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</si>
  <si>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</si>
  <si>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</si>
  <si>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</si>
  <si>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</si>
  <si>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</si>
  <si>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</si>
  <si>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</si>
  <si>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</si>
  <si>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</si>
  <si>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</si>
  <si>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</si>
  <si>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</si>
  <si>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</si>
  <si>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</si>
  <si>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</si>
  <si>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</si>
  <si>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</si>
  <si>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</si>
  <si>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</si>
  <si>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</si>
  <si>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</si>
  <si>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</si>
  <si>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</si>
  <si>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</si>
  <si>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</si>
  <si>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</si>
  <si>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</si>
  <si>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</si>
  <si>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</si>
  <si>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</si>
  <si>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</si>
  <si>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</si>
  <si>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</si>
  <si>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</si>
  <si>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</si>
  <si>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</si>
  <si>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</si>
  <si>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</si>
  <si>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</si>
  <si>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</si>
  <si>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</si>
  <si>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</si>
  <si>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</si>
  <si>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</si>
  <si>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</si>
  <si>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</si>
  <si>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</si>
  <si>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</si>
  <si>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</si>
  <si>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</si>
  <si>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</si>
  <si>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</si>
  <si>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</si>
  <si>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</si>
  <si>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</si>
  <si>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</si>
  <si>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</si>
  <si>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</si>
  <si>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</si>
  <si>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</si>
  <si>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</si>
  <si>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</si>
  <si>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</si>
  <si>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</si>
  <si>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</si>
  <si>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</si>
  <si>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</si>
  <si>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</si>
  <si>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</si>
  <si>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</si>
  <si>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</si>
  <si>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</si>
  <si>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</si>
  <si>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</si>
  <si>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</si>
  <si>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</si>
  <si>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</si>
  <si>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</si>
  <si>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</si>
  <si>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</si>
  <si>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</si>
  <si>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</si>
  <si>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</si>
  <si>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</si>
  <si>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</si>
  <si>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</si>
  <si>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</si>
  <si>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</si>
  <si>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</si>
  <si>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</si>
  <si>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</si>
  <si>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</si>
  <si>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</si>
  <si>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</si>
  <si>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</si>
  <si>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</si>
  <si>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</si>
  <si>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</si>
  <si>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</si>
  <si>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</si>
  <si>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</si>
  <si>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</si>
  <si>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</si>
  <si>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</si>
  <si>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</si>
  <si>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</si>
  <si>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</si>
  <si>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</si>
  <si>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</si>
  <si>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</si>
  <si>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</si>
  <si>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</si>
  <si>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</si>
  <si>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</si>
  <si>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</si>
  <si>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</si>
  <si>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</si>
  <si>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</si>
  <si>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</si>
  <si>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</si>
  <si>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</si>
  <si>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</si>
  <si>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</si>
  <si>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</si>
  <si>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</si>
  <si>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</si>
  <si>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</si>
  <si>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</si>
  <si>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</si>
  <si>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</si>
  <si>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</si>
  <si>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</si>
  <si>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</si>
  <si>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</si>
  <si>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</si>
  <si>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</si>
  <si>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</si>
  <si>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</si>
  <si>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</si>
  <si>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</si>
  <si>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</si>
  <si>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</si>
  <si>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</si>
  <si>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</si>
  <si>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</si>
  <si>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</si>
  <si>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</si>
  <si>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</si>
  <si>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</si>
  <si>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</si>
  <si>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</si>
  <si>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</si>
  <si>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</si>
  <si>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</si>
  <si>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</si>
  <si>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</si>
  <si>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</si>
  <si>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</si>
  <si>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</si>
  <si>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</si>
  <si>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</si>
  <si>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</si>
  <si>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</si>
  <si>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</si>
  <si>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</si>
  <si>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</si>
  <si>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</si>
  <si>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</si>
  <si>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</si>
  <si>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</si>
  <si>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</si>
  <si>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</si>
  <si>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</si>
  <si>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</si>
  <si>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</si>
  <si>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</si>
  <si>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</si>
  <si>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</si>
  <si>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</si>
  <si>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</si>
  <si>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</si>
  <si>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</si>
  <si>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</si>
  <si>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</si>
  <si>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</si>
  <si>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</si>
  <si>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</si>
  <si>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</si>
  <si>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</si>
  <si>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</si>
  <si>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</si>
  <si>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</si>
  <si>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</si>
  <si>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</si>
  <si>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</si>
  <si>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</si>
  <si>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</si>
  <si>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</si>
  <si>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</si>
  <si>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</si>
  <si>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</si>
  <si>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</si>
  <si>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</si>
  <si>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</si>
  <si>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</si>
  <si>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</si>
  <si>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</si>
  <si>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</si>
  <si>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</si>
  <si>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</si>
  <si>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</si>
  <si>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</si>
  <si>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</si>
  <si>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</si>
  <si>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</si>
  <si>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</si>
  <si>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</si>
  <si>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</si>
  <si>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</si>
  <si>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</si>
  <si>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</si>
  <si>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</si>
  <si>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</si>
  <si>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</si>
  <si>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</si>
  <si>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</si>
  <si>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</si>
  <si>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</si>
  <si>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</si>
  <si>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</si>
  <si>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</si>
  <si>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</si>
  <si>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</si>
  <si>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</si>
  <si>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</si>
  <si>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</si>
  <si>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</si>
  <si>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</si>
  <si>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</si>
  <si>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</si>
  <si>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</si>
  <si>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</si>
  <si>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</si>
  <si>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</si>
  <si>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</si>
  <si>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</si>
  <si>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</si>
  <si>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</si>
  <si>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</si>
  <si>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</si>
  <si>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</si>
  <si>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</si>
  <si>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</si>
  <si>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</si>
  <si>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</si>
  <si>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</si>
  <si>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</si>
  <si>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</si>
  <si>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</si>
  <si>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</si>
  <si>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</si>
  <si>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</si>
  <si>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</si>
  <si>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</si>
  <si>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</si>
  <si>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</si>
  <si>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</si>
  <si>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</si>
  <si>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</si>
  <si>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</si>
  <si>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</si>
  <si>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</si>
  <si>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</si>
  <si>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</si>
  <si>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</si>
  <si>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</si>
  <si>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</si>
  <si>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</si>
  <si>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</si>
  <si>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</si>
  <si>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</si>
  <si>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</si>
  <si>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</si>
  <si>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</si>
  <si>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</si>
  <si>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</si>
  <si>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</si>
  <si>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</si>
  <si>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</si>
  <si>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</si>
  <si>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</si>
  <si>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</si>
  <si>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</si>
  <si>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</si>
  <si>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</si>
  <si>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</si>
  <si>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</si>
  <si>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</si>
  <si>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</si>
  <si>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</si>
  <si>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</si>
  <si>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</si>
  <si>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</si>
  <si>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</si>
  <si>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</si>
  <si>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</si>
  <si>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</si>
  <si>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</si>
  <si>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</si>
  <si>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</si>
  <si>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</si>
  <si>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</si>
  <si>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</si>
  <si>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</si>
  <si>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</si>
  <si>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</si>
  <si>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</si>
  <si>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</si>
  <si>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</si>
  <si>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</si>
  <si>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</si>
  <si>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</si>
  <si>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</si>
  <si>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</si>
  <si>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</si>
  <si>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</si>
  <si>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</si>
  <si>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</si>
  <si>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</si>
  <si>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</si>
  <si>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</si>
  <si>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</si>
  <si>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</si>
  <si>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</si>
  <si>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</si>
  <si>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</si>
  <si>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</si>
  <si>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</si>
  <si>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</si>
  <si>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</si>
  <si>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</si>
  <si>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</si>
  <si>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</si>
  <si>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</si>
  <si>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</si>
  <si>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</si>
  <si>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</si>
  <si>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</si>
  <si>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</si>
  <si>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</si>
  <si>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</si>
  <si>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</si>
  <si>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</si>
  <si>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</si>
  <si>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</si>
  <si>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</si>
  <si>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</si>
  <si>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</si>
  <si>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</si>
  <si>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</si>
  <si>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</si>
  <si>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</si>
  <si>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</si>
  <si>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</si>
  <si>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</si>
  <si>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</si>
  <si>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</si>
  <si>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</si>
  <si>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</si>
  <si>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</si>
  <si>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</si>
  <si>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</si>
  <si>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</si>
  <si>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</si>
  <si>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</si>
  <si>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</si>
  <si>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</si>
  <si>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</si>
  <si>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</si>
  <si>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</si>
  <si>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</si>
  <si>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</si>
  <si>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</si>
  <si>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</si>
  <si>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</si>
  <si>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</si>
  <si>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</si>
  <si>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</si>
  <si>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</si>
  <si>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</si>
  <si>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</si>
  <si>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</si>
  <si>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</si>
  <si>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</si>
  <si>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</si>
  <si>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</si>
  <si>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</si>
  <si>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</si>
  <si>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</si>
  <si>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</si>
  <si>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</si>
  <si>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</si>
  <si>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</si>
  <si>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</si>
  <si>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</si>
  <si>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</si>
  <si>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</si>
  <si>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</si>
  <si>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</si>
  <si>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</si>
  <si>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</si>
  <si>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</si>
  <si>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</si>
  <si>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</si>
  <si>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</si>
  <si>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</si>
  <si>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</si>
  <si>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</si>
  <si>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</si>
  <si>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</si>
  <si>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</si>
  <si>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</si>
  <si>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</si>
  <si>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</si>
  <si>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</si>
  <si>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</si>
  <si>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</si>
  <si>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</si>
  <si>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</si>
  <si>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</si>
  <si>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</si>
  <si>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</si>
  <si>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</si>
  <si>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</si>
  <si>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</si>
  <si>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</si>
  <si>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</si>
  <si>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</si>
  <si>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</si>
  <si>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</si>
  <si>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</si>
  <si>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</si>
  <si>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</si>
  <si>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</si>
  <si>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</si>
  <si>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</si>
  <si>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</si>
  <si>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</si>
  <si>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</si>
  <si>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</si>
  <si>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</si>
  <si>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</si>
  <si>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</si>
  <si>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</si>
  <si>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</si>
  <si>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</si>
  <si>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</si>
  <si>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</si>
  <si>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</si>
  <si>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</si>
  <si>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</si>
  <si>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</si>
  <si>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</si>
  <si>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</si>
  <si>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</si>
  <si>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</si>
  <si>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</si>
  <si>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</si>
  <si>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</si>
  <si>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</si>
  <si>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</si>
  <si>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</si>
  <si>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</si>
  <si>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</si>
  <si>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</si>
  <si>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</si>
  <si>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</si>
  <si>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</si>
  <si>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</si>
  <si>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</si>
  <si>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</si>
  <si>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</si>
  <si>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</si>
  <si>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</si>
  <si>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</si>
  <si>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</si>
  <si>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</si>
  <si>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</si>
  <si>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</si>
  <si>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</si>
  <si>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</si>
  <si>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</si>
  <si>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</si>
  <si>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</si>
  <si>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</si>
  <si>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</si>
  <si>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</si>
  <si>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</si>
  <si>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</si>
  <si>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</si>
  <si>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</si>
  <si>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</si>
  <si>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</si>
  <si>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</si>
  <si>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</si>
  <si>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</si>
  <si>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</si>
  <si>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</si>
  <si>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</si>
  <si>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</si>
  <si>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</si>
  <si>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</si>
  <si>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</si>
  <si>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</si>
  <si>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</si>
  <si>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</si>
  <si>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</si>
  <si>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</si>
  <si>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</si>
  <si>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</si>
  <si>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</si>
  <si>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</si>
  <si>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</si>
  <si>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</si>
  <si>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</si>
  <si>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</si>
  <si>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</si>
  <si>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</si>
  <si>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</si>
  <si>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</si>
  <si>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</si>
  <si>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</si>
  <si>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</si>
  <si>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</si>
  <si>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</si>
  <si>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</si>
  <si>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</si>
  <si>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</si>
  <si>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</si>
  <si>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</si>
  <si>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</si>
  <si>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</si>
  <si>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</si>
  <si>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</si>
  <si>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</si>
  <si>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</si>
  <si>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</si>
  <si>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</si>
  <si>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</si>
  <si>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</si>
  <si>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</si>
  <si>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</si>
  <si>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</si>
  <si>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</si>
  <si>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</si>
  <si>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</si>
  <si>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</si>
  <si>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</si>
  <si>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</si>
  <si>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</si>
  <si>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</si>
  <si>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</si>
  <si>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</si>
  <si>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</si>
  <si>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</si>
  <si>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</si>
  <si>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</si>
  <si>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</si>
  <si>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</si>
  <si>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</si>
  <si>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</si>
  <si>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</si>
  <si>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</si>
  <si>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</si>
  <si>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</si>
  <si>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</si>
  <si>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</si>
  <si>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</si>
  <si>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</si>
  <si>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</si>
  <si>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</si>
  <si>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</si>
  <si>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</si>
  <si>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</si>
  <si>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</si>
  <si>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</si>
  <si>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</si>
  <si>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</si>
  <si>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</si>
  <si>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</si>
  <si>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</si>
  <si>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</si>
  <si>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</si>
  <si>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</si>
  <si>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</si>
  <si>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</si>
  <si>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</si>
  <si>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</si>
  <si>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</si>
  <si>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</si>
  <si>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</si>
  <si>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</si>
  <si>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</si>
  <si>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</si>
  <si>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</si>
  <si>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</si>
  <si>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</si>
  <si>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</si>
  <si>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</si>
  <si>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</si>
  <si>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</si>
  <si>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</si>
  <si>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</si>
  <si>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</si>
  <si>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</si>
  <si>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</si>
  <si>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</si>
  <si>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</si>
  <si>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</si>
  <si>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</si>
  <si>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</si>
  <si>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</si>
  <si>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</si>
  <si>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</si>
  <si>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</si>
  <si>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</si>
  <si>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</si>
  <si>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</si>
  <si>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</si>
  <si>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</si>
  <si>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</si>
  <si>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</si>
  <si>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</si>
  <si>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</si>
  <si>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</si>
  <si>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</si>
  <si>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</si>
  <si>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</si>
  <si>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</si>
  <si>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</si>
  <si>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</si>
  <si>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</si>
  <si>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</si>
  <si>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</si>
  <si>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</si>
  <si>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</si>
  <si>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</si>
  <si>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</si>
  <si>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</si>
  <si>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</si>
  <si>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</si>
  <si>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</si>
  <si>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</si>
  <si>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</si>
  <si>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</si>
  <si>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</si>
  <si>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</si>
  <si>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</si>
  <si>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</si>
  <si>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</si>
  <si>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</si>
  <si>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</si>
  <si>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</si>
  <si>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</si>
  <si>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</si>
  <si>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</si>
  <si>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</si>
  <si>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</si>
  <si>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</si>
  <si>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</si>
  <si>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</si>
  <si>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</si>
  <si>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</si>
  <si>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</si>
  <si>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</si>
  <si>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</si>
  <si>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</si>
  <si>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</si>
  <si>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</si>
  <si>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</si>
  <si>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</si>
  <si>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</si>
  <si>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</si>
  <si>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</si>
  <si>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</si>
  <si>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</si>
  <si>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</si>
  <si>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</si>
  <si>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</si>
  <si>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</si>
  <si>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</si>
  <si>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</si>
  <si>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</si>
  <si>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</si>
  <si>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</si>
  <si>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</si>
  <si>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</si>
  <si>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</si>
  <si>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</si>
  <si>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</si>
  <si>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</si>
  <si>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</si>
  <si>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</si>
  <si>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</si>
  <si>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</si>
  <si>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</si>
  <si>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</si>
  <si>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</si>
  <si>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</si>
  <si>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</si>
  <si>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</si>
  <si>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</si>
  <si>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</si>
  <si>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</si>
  <si>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</si>
  <si>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</si>
  <si>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</si>
  <si>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</si>
  <si>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</si>
  <si>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</si>
  <si>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</si>
  <si>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</si>
  <si>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</si>
  <si>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</si>
  <si>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</si>
  <si>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</si>
  <si>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</si>
  <si>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</si>
  <si>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</si>
  <si>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</si>
  <si>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</si>
  <si>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</si>
  <si>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</si>
  <si>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</si>
  <si>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</si>
  <si>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</si>
  <si>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</si>
  <si>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</si>
  <si>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</si>
  <si>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</si>
  <si>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</si>
  <si>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</si>
  <si>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</si>
  <si>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</si>
  <si>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</si>
  <si>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</si>
  <si>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</si>
  <si>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</si>
  <si>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</si>
  <si>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</si>
  <si>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</si>
  <si>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</si>
  <si>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</si>
  <si>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</si>
  <si>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</si>
  <si>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</si>
  <si>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</si>
  <si>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</si>
  <si>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</si>
  <si>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</si>
  <si>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</si>
  <si>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</si>
  <si>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</si>
  <si>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</si>
  <si>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</si>
  <si>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</si>
  <si>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</si>
  <si>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</si>
  <si>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</si>
  <si>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</si>
  <si>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</si>
  <si>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</si>
  <si>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</si>
  <si>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</si>
  <si>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</si>
  <si>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</si>
  <si>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</si>
  <si>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</si>
  <si>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</si>
  <si>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</si>
  <si>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</si>
  <si>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</si>
  <si>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</si>
  <si>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</si>
  <si>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</si>
  <si>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</si>
  <si>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</si>
  <si>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</si>
  <si>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</si>
  <si>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</si>
  <si>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</si>
  <si>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</si>
  <si>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</si>
  <si>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</si>
  <si>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</si>
  <si>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</si>
  <si>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</si>
  <si>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</si>
  <si>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</si>
  <si>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</si>
  <si>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</si>
  <si>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</si>
  <si>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</si>
  <si>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</si>
  <si>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</si>
  <si>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</si>
  <si>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</si>
  <si>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</si>
  <si>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</si>
  <si>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</si>
  <si>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</si>
  <si>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</si>
  <si>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</si>
  <si>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</si>
  <si>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</si>
  <si>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</si>
  <si>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</si>
  <si>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</si>
  <si>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</si>
  <si>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</si>
  <si>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</si>
  <si>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</si>
  <si>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</si>
  <si>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</si>
  <si>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</si>
  <si>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</si>
  <si>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</si>
  <si>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</si>
  <si>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</si>
  <si>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</si>
  <si>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</si>
  <si>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</si>
  <si>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</si>
  <si>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</si>
  <si>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</si>
  <si>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</si>
  <si>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</si>
  <si>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</si>
  <si>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</si>
  <si>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</si>
  <si>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</si>
  <si>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</si>
  <si>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</si>
  <si>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</si>
  <si>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</si>
  <si>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</si>
  <si>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</si>
  <si>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</si>
  <si>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</si>
  <si>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</si>
  <si>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</si>
  <si>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</si>
  <si>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</si>
  <si>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</si>
  <si>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</si>
  <si>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</si>
  <si>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</si>
  <si>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</si>
  <si>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</si>
  <si>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</si>
  <si>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</si>
  <si>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</si>
  <si>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</si>
  <si>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</si>
  <si>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</si>
  <si>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</si>
  <si>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</si>
  <si>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</si>
  <si>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</si>
  <si>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</si>
  <si>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</si>
  <si>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</si>
  <si>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</si>
  <si>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</si>
  <si>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</si>
  <si>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</si>
  <si>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</si>
  <si>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</si>
  <si>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</si>
  <si>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</si>
  <si>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</si>
  <si>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</si>
  <si>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</si>
  <si>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</si>
  <si>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</si>
  <si>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</si>
  <si>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</si>
  <si>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</si>
  <si>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</si>
  <si>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</si>
  <si>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</si>
  <si>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</si>
  <si>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</si>
  <si>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</si>
  <si>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</si>
  <si>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</si>
  <si>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</si>
  <si>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</si>
  <si>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</si>
  <si>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</si>
  <si>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</si>
  <si>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</si>
  <si>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</si>
  <si>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</si>
  <si>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</si>
  <si>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</si>
  <si>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</si>
  <si>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</si>
  <si>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</si>
  <si>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</si>
  <si>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</si>
  <si>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</si>
  <si>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</si>
  <si>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</si>
  <si>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</si>
  <si>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</si>
  <si>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</si>
  <si>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</si>
  <si>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</si>
  <si>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</si>
  <si>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</si>
  <si>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</si>
  <si>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</si>
  <si>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</si>
  <si>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</si>
  <si>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</si>
  <si>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</si>
  <si>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</si>
  <si>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</si>
  <si>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</si>
  <si>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</si>
  <si>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</si>
  <si>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</si>
  <si>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</si>
  <si>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</si>
  <si>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</si>
  <si>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</si>
  <si>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</si>
  <si>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</si>
  <si>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</si>
  <si>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</si>
  <si>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</si>
  <si>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</si>
  <si>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</si>
  <si>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</si>
  <si>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</si>
  <si>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</si>
  <si>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</si>
  <si>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</si>
  <si>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</si>
  <si>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</si>
  <si>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</si>
  <si>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</si>
  <si>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</si>
  <si>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</si>
  <si>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</si>
  <si>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</si>
  <si>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</si>
  <si>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</si>
  <si>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</si>
  <si>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</si>
  <si>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</si>
  <si>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</si>
  <si>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</si>
  <si>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</si>
  <si>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</si>
  <si>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</si>
  <si>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</si>
  <si>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</si>
  <si>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</si>
  <si>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</si>
  <si>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</si>
  <si>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</si>
  <si>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</si>
  <si>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</si>
  <si>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</si>
  <si>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</si>
  <si>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</si>
  <si>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</si>
  <si>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</si>
  <si>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</si>
  <si>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</si>
  <si>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</si>
  <si>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</si>
  <si>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</si>
  <si>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</si>
  <si>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</si>
  <si>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</si>
  <si>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</si>
  <si>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</si>
  <si>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</si>
  <si>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</si>
  <si>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</si>
  <si>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</si>
  <si>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</si>
  <si>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</si>
  <si>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</si>
  <si>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</si>
  <si>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</si>
  <si>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</si>
  <si>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</si>
  <si>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</si>
  <si>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</si>
  <si>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</si>
  <si>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</si>
  <si>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</si>
  <si>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</si>
  <si>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</si>
  <si>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</si>
  <si>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</si>
  <si>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</si>
  <si>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</si>
  <si>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</si>
  <si>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</si>
  <si>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</si>
  <si>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</si>
  <si>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</si>
  <si>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</si>
  <si>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</si>
  <si>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</si>
  <si>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</si>
  <si>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</si>
  <si>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</si>
  <si>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</si>
  <si>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</si>
  <si>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</si>
  <si>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</si>
  <si>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</si>
  <si>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</si>
  <si>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</si>
  <si>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</si>
  <si>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</si>
  <si>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</si>
  <si>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</si>
  <si>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</si>
  <si>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</si>
  <si>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</si>
  <si>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</si>
  <si>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</si>
  <si>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</si>
  <si>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</si>
  <si>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</si>
  <si>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</si>
  <si>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</si>
  <si>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</si>
  <si>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</si>
  <si>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</si>
  <si>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</si>
  <si>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</si>
  <si>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</si>
  <si>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</si>
  <si>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</si>
  <si>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</si>
  <si>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</si>
  <si>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</si>
  <si>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</si>
  <si>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</si>
  <si>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</si>
  <si>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</si>
  <si>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</si>
  <si>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</si>
  <si>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</si>
  <si>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</si>
  <si>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</si>
  <si>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</si>
  <si>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</si>
  <si>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</si>
  <si>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</si>
  <si>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</si>
  <si>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</si>
  <si>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</si>
  <si>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</si>
  <si>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</si>
  <si>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</si>
  <si>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</si>
  <si>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</si>
  <si>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</si>
  <si>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</si>
  <si>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</si>
  <si>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</si>
  <si>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</si>
  <si>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</si>
  <si>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</si>
  <si>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</si>
  <si>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</si>
  <si>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</si>
  <si>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</si>
  <si>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</si>
  <si>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</si>
  <si>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</si>
  <si>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</si>
  <si>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</si>
  <si>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</si>
  <si>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</si>
  <si>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</si>
  <si>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</si>
  <si>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</si>
  <si>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</si>
  <si>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</si>
  <si>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</si>
  <si>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</si>
  <si>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</si>
  <si>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</si>
  <si>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</si>
  <si>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</si>
  <si>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</si>
  <si>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</si>
  <si>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</si>
  <si>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</si>
  <si>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</si>
  <si>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</si>
  <si>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</si>
  <si>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</si>
  <si>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</si>
  <si>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</si>
  <si>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</si>
  <si>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</si>
  <si>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</si>
  <si>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</si>
  <si>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</si>
  <si>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</si>
  <si>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</si>
  <si>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</si>
  <si>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</si>
  <si>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</si>
  <si>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</si>
  <si>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</si>
  <si>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</si>
  <si>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</si>
  <si>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</si>
  <si>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</si>
  <si>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</si>
  <si>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</si>
  <si>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</si>
  <si>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</si>
  <si>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</si>
  <si>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</si>
  <si>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</si>
  <si>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</si>
  <si>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</si>
  <si>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</si>
  <si>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</si>
  <si>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</si>
  <si>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</si>
  <si>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</si>
  <si>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</si>
  <si>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</si>
  <si>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</si>
  <si>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</si>
  <si>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</si>
  <si>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</si>
  <si>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</si>
  <si>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</si>
  <si>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</si>
  <si>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</si>
  <si>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</si>
  <si>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</si>
  <si>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</si>
  <si>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</si>
  <si>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</si>
  <si>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</si>
  <si>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</si>
  <si>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</si>
  <si>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</si>
  <si>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</si>
  <si>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</si>
  <si>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</si>
  <si>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</si>
  <si>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</si>
  <si>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</si>
  <si>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</si>
  <si>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</si>
  <si>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</si>
  <si>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</si>
  <si>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</si>
  <si>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</si>
  <si>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</si>
  <si>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</si>
  <si>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</si>
  <si>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</si>
  <si>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</si>
  <si>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</si>
  <si>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</si>
  <si>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</si>
  <si>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</si>
  <si>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</si>
  <si>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</si>
  <si>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</si>
  <si>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</si>
  <si>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</si>
  <si>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</si>
  <si>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</si>
  <si>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</si>
  <si>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</si>
  <si>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</si>
  <si>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</si>
  <si>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</si>
  <si>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</si>
  <si>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</si>
  <si>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</si>
  <si>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</si>
  <si>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</si>
  <si>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</si>
  <si>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</si>
  <si>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</si>
  <si>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</si>
  <si>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</si>
  <si>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</si>
  <si>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</si>
  <si>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</si>
  <si>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</si>
  <si>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</si>
  <si>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</si>
  <si>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</si>
  <si>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</si>
  <si>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</si>
  <si>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</si>
  <si>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</si>
  <si>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</si>
  <si>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</si>
  <si>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</si>
  <si>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</si>
  <si>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</si>
  <si>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</si>
  <si>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</si>
  <si>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</si>
  <si>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</si>
  <si>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</si>
  <si>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</si>
  <si>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</si>
  <si>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</si>
  <si>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</si>
  <si>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</si>
  <si>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</si>
  <si>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</si>
  <si>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</si>
  <si>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</si>
  <si>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</si>
  <si>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</si>
  <si>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</si>
  <si>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</si>
  <si>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</si>
  <si>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</si>
  <si>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</si>
  <si>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</si>
  <si>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</si>
  <si>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</si>
  <si>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</si>
  <si>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</si>
  <si>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</si>
  <si>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</si>
  <si>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</si>
  <si>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</si>
  <si>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</si>
  <si>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</si>
  <si>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</si>
  <si>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</si>
  <si>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</si>
  <si>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</si>
  <si>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</si>
  <si>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</si>
  <si>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</si>
  <si>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</si>
  <si>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</si>
  <si>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</si>
  <si>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</si>
  <si>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</si>
  <si>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</si>
  <si>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</si>
  <si>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</si>
  <si>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</si>
  <si>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</si>
  <si>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</si>
  <si>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</si>
  <si>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</si>
  <si>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</si>
  <si>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</si>
  <si>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</si>
  <si>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</si>
  <si>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</si>
  <si>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</si>
  <si>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</si>
  <si>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</si>
  <si>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</si>
  <si>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</si>
  <si>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</si>
  <si>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</si>
  <si>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</si>
  <si>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</si>
  <si>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</si>
  <si>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</si>
  <si>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</si>
  <si>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</si>
  <si>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</si>
  <si>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</si>
  <si>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</si>
  <si>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</si>
  <si>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</si>
  <si>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</si>
  <si>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</si>
  <si>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</si>
  <si>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</si>
  <si>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</si>
  <si>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</si>
  <si>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</si>
  <si>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</si>
  <si>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</si>
  <si>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</si>
  <si>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</si>
  <si>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</si>
  <si>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</si>
  <si>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</si>
  <si>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</si>
  <si>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</si>
  <si>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</si>
  <si>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</si>
  <si>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</si>
  <si>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</si>
  <si>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</si>
  <si>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</si>
  <si>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</si>
  <si>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</si>
  <si>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</si>
  <si>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</si>
  <si>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</si>
  <si>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</si>
  <si>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</si>
  <si>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</si>
  <si>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</si>
  <si>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</si>
  <si>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</si>
  <si>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</si>
  <si>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</si>
  <si>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</si>
  <si>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</si>
  <si>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</si>
  <si>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</si>
  <si>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</si>
  <si>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</si>
  <si>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</si>
  <si>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</si>
  <si>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</si>
  <si>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</si>
  <si>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</si>
  <si>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</si>
  <si>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</si>
  <si>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</si>
  <si>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</si>
  <si>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</si>
  <si>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</si>
  <si>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</si>
  <si>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</si>
  <si>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</si>
  <si>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</si>
  <si>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</si>
  <si>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</si>
  <si>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</si>
  <si>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</si>
  <si>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</si>
  <si>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</si>
  <si>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</si>
  <si>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</si>
  <si>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</si>
  <si>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</si>
  <si>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</si>
  <si>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</si>
  <si>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</si>
  <si>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</si>
  <si>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</si>
  <si>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</si>
  <si>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</si>
  <si>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</si>
  <si>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</si>
  <si>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</si>
  <si>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</si>
  <si>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</si>
  <si>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</si>
  <si>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</si>
  <si>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</si>
  <si>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</si>
  <si>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</si>
  <si>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</si>
  <si>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</si>
  <si>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</si>
  <si>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</si>
  <si>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</si>
  <si>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</si>
  <si>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</si>
  <si>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</si>
  <si>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</si>
  <si>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</si>
  <si>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</si>
  <si>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</si>
  <si>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</si>
  <si>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</si>
  <si>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</si>
  <si>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</si>
  <si>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</si>
  <si>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</si>
  <si>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</si>
  <si>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</si>
  <si>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</si>
  <si>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</si>
  <si>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</si>
  <si>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</si>
  <si>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</si>
  <si>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</si>
  <si>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</si>
  <si>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</si>
  <si>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</si>
  <si>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</si>
  <si>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</si>
  <si>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</si>
  <si>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</si>
  <si>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</si>
  <si>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</si>
  <si>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</si>
  <si>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</si>
  <si>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</si>
  <si>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</si>
  <si>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</si>
  <si>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</si>
  <si>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</si>
  <si>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</si>
  <si>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</si>
  <si>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</si>
  <si>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</si>
  <si>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</si>
  <si>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</si>
  <si>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</si>
  <si>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</si>
  <si>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</si>
  <si>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</si>
  <si>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</si>
  <si>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</si>
  <si>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</si>
  <si>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</si>
  <si>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</si>
  <si>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</si>
  <si>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</si>
  <si>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</si>
  <si>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</si>
  <si>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</si>
  <si>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</si>
  <si>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</si>
  <si>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</si>
  <si>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</si>
  <si>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</si>
  <si>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</si>
  <si>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</si>
  <si>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</si>
  <si>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</si>
  <si>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</si>
  <si>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</si>
  <si>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</si>
  <si>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</si>
  <si>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</si>
  <si>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</si>
  <si>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</si>
  <si>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</si>
  <si>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</si>
  <si>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</si>
  <si>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</si>
  <si>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</si>
  <si>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</si>
  <si>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</si>
  <si>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</si>
  <si>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</si>
  <si>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</si>
  <si>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</si>
  <si>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</si>
  <si>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</si>
  <si>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</si>
  <si>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</si>
  <si>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</si>
  <si>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</si>
  <si>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</si>
  <si>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</si>
  <si>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</si>
  <si>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</si>
  <si>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</si>
  <si>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</si>
  <si>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</si>
  <si>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</si>
  <si>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</si>
  <si>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</si>
  <si>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</si>
  <si>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</si>
  <si>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</si>
  <si>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</si>
  <si>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</si>
  <si>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</si>
  <si>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</si>
  <si>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</si>
  <si>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</si>
  <si>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</si>
  <si>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</si>
  <si>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</si>
  <si>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</si>
  <si>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</si>
  <si>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</si>
  <si>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</si>
  <si>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</si>
  <si>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</si>
  <si>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</si>
  <si>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</si>
  <si>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</si>
  <si>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</si>
  <si>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</si>
  <si>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</si>
  <si>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</si>
  <si>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</si>
  <si>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</si>
  <si>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</si>
  <si>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</si>
  <si>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</si>
  <si>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</si>
  <si>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</si>
  <si>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</si>
  <si>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</si>
  <si>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</si>
  <si>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</si>
  <si>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</si>
  <si>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</si>
  <si>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</si>
  <si>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</si>
  <si>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</si>
  <si>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</si>
  <si>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</si>
  <si>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</si>
  <si>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</si>
  <si>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</si>
  <si>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</si>
  <si>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</si>
  <si>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</si>
  <si>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</si>
  <si>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</si>
  <si>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</si>
  <si>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</si>
  <si>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</si>
  <si>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</si>
  <si>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</si>
  <si>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</si>
  <si>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</si>
  <si>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</si>
  <si>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</si>
  <si>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</si>
  <si>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</si>
  <si>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</si>
  <si>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</si>
  <si>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</si>
  <si>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</si>
  <si>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</si>
  <si>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</si>
  <si>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</si>
  <si>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</si>
  <si>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</si>
  <si>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</si>
  <si>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</si>
  <si>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</si>
  <si>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</si>
  <si>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</si>
  <si>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</si>
  <si>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</si>
  <si>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</si>
  <si>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</si>
  <si>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</si>
  <si>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</si>
  <si>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</si>
  <si>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</si>
  <si>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</si>
  <si>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</si>
  <si>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</si>
  <si>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</si>
  <si>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</si>
  <si>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</si>
  <si>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</si>
  <si>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</si>
  <si>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</si>
  <si>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</si>
  <si>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</si>
  <si>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</si>
  <si>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</si>
  <si>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</si>
  <si>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</si>
  <si>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</si>
  <si>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</si>
  <si>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</si>
  <si>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</si>
  <si>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</si>
  <si>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</si>
  <si>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</si>
  <si>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</si>
  <si>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</si>
  <si>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</si>
  <si>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</si>
  <si>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</si>
  <si>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</si>
  <si>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</si>
  <si>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</si>
  <si>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</si>
  <si>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</si>
  <si>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</si>
  <si>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</si>
  <si>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</si>
  <si>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</si>
  <si>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</si>
  <si>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</si>
  <si>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</si>
  <si>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</si>
  <si>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</si>
  <si>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</si>
  <si>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</si>
  <si>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</si>
  <si>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</si>
  <si>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</si>
  <si>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</si>
  <si>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</si>
  <si>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</si>
  <si>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</si>
  <si>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</si>
  <si>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</si>
  <si>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</si>
  <si>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</si>
  <si>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</si>
  <si>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</si>
  <si>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</si>
  <si>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</si>
  <si>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</si>
  <si>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</si>
  <si>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</si>
  <si>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</si>
  <si>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</si>
  <si>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</si>
  <si>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</si>
  <si>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</si>
  <si>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</si>
  <si>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</si>
  <si>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</si>
  <si>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</si>
  <si>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</si>
  <si>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</si>
  <si>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</si>
  <si>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</si>
  <si>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</si>
  <si>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</si>
  <si>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</si>
  <si>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</si>
  <si>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</si>
  <si>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</si>
  <si>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</si>
  <si>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</si>
  <si>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</si>
  <si>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</si>
  <si>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</si>
  <si>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</si>
  <si>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</si>
  <si>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</si>
  <si>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</si>
  <si>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</si>
  <si>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</si>
  <si>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</si>
  <si>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</si>
  <si>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</si>
  <si>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</si>
  <si>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</si>
  <si>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</si>
  <si>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</si>
  <si>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</si>
  <si>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</si>
  <si>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</si>
  <si>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</si>
  <si>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</si>
  <si>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</si>
  <si>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</si>
  <si>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</si>
  <si>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</si>
  <si>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</si>
  <si>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</si>
  <si>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</si>
  <si>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</si>
  <si>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</si>
  <si>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</si>
  <si>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</si>
  <si>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</si>
  <si>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</si>
  <si>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</si>
  <si>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</si>
  <si>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</si>
  <si>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</si>
  <si>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</si>
  <si>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</si>
  <si>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</si>
  <si>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</si>
  <si>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</si>
  <si>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</si>
  <si>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</si>
  <si>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</si>
  <si>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</si>
  <si>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</si>
  <si>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</si>
  <si>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</si>
  <si>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</si>
  <si>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</si>
  <si>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</si>
  <si>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</si>
  <si>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</si>
  <si>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</si>
  <si>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</si>
  <si>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</si>
  <si>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</si>
  <si>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</si>
  <si>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</si>
  <si>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</si>
  <si>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</si>
  <si>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</si>
  <si>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</si>
  <si>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</si>
  <si>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</si>
  <si>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</si>
  <si>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</si>
  <si>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</si>
  <si>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</si>
  <si>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</si>
  <si>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</si>
  <si>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</si>
  <si>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</si>
  <si>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</si>
  <si>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</si>
  <si>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</si>
  <si>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</si>
  <si>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</si>
  <si>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</si>
  <si>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</si>
  <si>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</si>
  <si>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</si>
  <si>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</si>
  <si>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</si>
  <si>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</si>
  <si>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</si>
  <si>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</si>
  <si>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</si>
  <si>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</si>
  <si>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</si>
  <si>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</si>
  <si>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</si>
  <si>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</si>
  <si>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</si>
  <si>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</si>
  <si>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</si>
  <si>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</si>
  <si>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</si>
  <si>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</si>
  <si>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</si>
  <si>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</si>
  <si>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</si>
  <si>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</si>
  <si>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</si>
  <si>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</si>
  <si>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</si>
  <si>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</si>
  <si>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</si>
  <si>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</si>
  <si>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</si>
  <si>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</si>
  <si>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</si>
  <si>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</si>
  <si>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</si>
  <si>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</si>
  <si>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</si>
  <si>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</si>
  <si>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</si>
  <si>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</si>
  <si>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</si>
  <si>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</si>
  <si>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</si>
  <si>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</si>
  <si>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</si>
  <si>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</si>
  <si>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</si>
  <si>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</si>
  <si>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</si>
  <si>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</si>
  <si>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</si>
  <si>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</si>
  <si>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</si>
  <si>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</si>
  <si>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</si>
  <si>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</si>
  <si>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</si>
  <si>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</si>
  <si>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</si>
  <si>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</si>
  <si>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</si>
  <si>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</si>
  <si>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</si>
  <si>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</si>
  <si>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</si>
  <si>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</si>
  <si>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</si>
  <si>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</si>
  <si>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</si>
  <si>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</si>
  <si>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</si>
  <si>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</si>
  <si>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</si>
  <si>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</si>
  <si>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</si>
  <si>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</si>
  <si>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</si>
  <si>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</si>
  <si>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</si>
  <si>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</si>
  <si>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</si>
  <si>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</si>
  <si>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</si>
  <si>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</si>
  <si>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</si>
  <si>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</si>
  <si>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</si>
  <si>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</si>
  <si>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</si>
  <si>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</si>
  <si>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</si>
  <si>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</si>
  <si>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</si>
  <si>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</si>
  <si>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</si>
  <si>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</si>
  <si>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</si>
  <si>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</si>
  <si>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</si>
  <si>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</si>
  <si>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</si>
  <si>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</si>
  <si>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</si>
  <si>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</si>
  <si>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</si>
  <si>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</si>
  <si>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</si>
  <si>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</si>
  <si>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</si>
  <si>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</si>
  <si>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</si>
  <si>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</si>
  <si>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</si>
  <si>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</si>
  <si>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</si>
  <si>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</si>
  <si>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</si>
  <si>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</si>
  <si>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</si>
  <si>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</si>
  <si>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</si>
  <si>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</si>
  <si>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</si>
  <si>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</si>
  <si>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</si>
  <si>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</si>
  <si>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</si>
  <si>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</si>
  <si>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</si>
  <si>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</si>
  <si>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</si>
  <si>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</si>
  <si>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</si>
  <si>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</si>
  <si>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</si>
  <si>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</si>
  <si>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</si>
  <si>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</si>
  <si>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</si>
  <si>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</si>
  <si>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</si>
  <si>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</si>
  <si>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</si>
  <si>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</si>
  <si>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</si>
  <si>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</si>
  <si>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</si>
  <si>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</si>
  <si>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</si>
  <si>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</si>
  <si>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</si>
  <si>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</si>
  <si>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</si>
  <si>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</si>
  <si>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</si>
  <si>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</si>
  <si>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</si>
  <si>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</si>
  <si>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</si>
  <si>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</si>
  <si>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</si>
  <si>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</si>
  <si>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</si>
  <si>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</si>
  <si>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</si>
  <si>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</si>
  <si>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</si>
  <si>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</si>
  <si>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</si>
  <si>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</si>
  <si>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</si>
  <si>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</si>
  <si>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</si>
  <si>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</si>
  <si>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</si>
  <si>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</si>
  <si>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</si>
  <si>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</si>
  <si>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</si>
  <si>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</si>
  <si>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</si>
  <si>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</si>
  <si>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</si>
  <si>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</si>
  <si>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</si>
  <si>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</si>
  <si>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</si>
  <si>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</si>
  <si>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</si>
  <si>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</si>
  <si>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</si>
  <si>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</si>
  <si>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</si>
  <si>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</si>
  <si>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</si>
  <si>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</si>
  <si>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</si>
  <si>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</si>
  <si>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</si>
  <si>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</si>
  <si>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</si>
  <si>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</si>
  <si>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</si>
  <si>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</si>
  <si>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</si>
  <si>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</si>
  <si>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</si>
  <si>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</si>
  <si>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</si>
  <si>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</si>
  <si>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</si>
  <si>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</si>
  <si>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</si>
  <si>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</si>
  <si>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</si>
  <si>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</si>
  <si>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</si>
  <si>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</si>
  <si>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</si>
  <si>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</si>
  <si>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</si>
  <si>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</si>
  <si>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</si>
  <si>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</si>
  <si>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</si>
  <si>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</si>
  <si>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</si>
  <si>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</si>
  <si>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</si>
  <si>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</si>
  <si>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</si>
  <si>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</si>
  <si>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</si>
  <si>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</si>
  <si>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</si>
  <si>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</si>
  <si>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</si>
  <si>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</si>
  <si>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</si>
  <si>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</si>
  <si>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</si>
  <si>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</si>
  <si>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</si>
  <si>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</si>
  <si>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</si>
  <si>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</si>
  <si>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</si>
  <si>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</si>
  <si>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</si>
  <si>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</si>
  <si>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</si>
  <si>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</si>
  <si>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</si>
  <si>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</si>
  <si>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</si>
  <si>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</si>
  <si>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</si>
  <si>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</si>
  <si>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</si>
  <si>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</si>
  <si>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</si>
  <si>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</si>
  <si>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</si>
  <si>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</si>
  <si>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</si>
  <si>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</si>
  <si>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</si>
  <si>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</si>
  <si>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</si>
  <si>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</si>
  <si>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</si>
  <si>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</si>
  <si>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</si>
  <si>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</si>
  <si>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</si>
  <si>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</si>
  <si>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</si>
  <si>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</si>
  <si>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</si>
  <si>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</si>
  <si>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</si>
  <si>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</si>
  <si>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</si>
  <si>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</si>
  <si>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</si>
  <si>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</si>
  <si>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</si>
  <si>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</si>
  <si>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</si>
  <si>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</si>
  <si>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</si>
  <si>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</si>
  <si>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</si>
  <si>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</si>
  <si>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</si>
  <si>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</si>
  <si>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</si>
  <si>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</si>
  <si>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</si>
  <si>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</si>
  <si>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</si>
  <si>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</si>
  <si>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</si>
  <si>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</si>
  <si>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</si>
  <si>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</si>
  <si>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</si>
  <si>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</si>
  <si>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</si>
  <si>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</si>
  <si>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</si>
  <si>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</si>
  <si>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</si>
  <si>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</si>
  <si>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</si>
  <si>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</si>
  <si>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</si>
  <si>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</si>
  <si>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</si>
  <si>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</si>
  <si>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</si>
  <si>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</si>
  <si>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</si>
  <si>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</si>
  <si>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</si>
  <si>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</si>
  <si>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</si>
  <si>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</si>
  <si>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</si>
  <si>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</si>
  <si>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</si>
  <si>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</si>
  <si>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</si>
  <si>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</si>
  <si>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</si>
  <si>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</si>
  <si>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</si>
  <si>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</si>
  <si>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</si>
  <si>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</si>
  <si>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</si>
  <si>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</si>
  <si>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</si>
  <si>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</si>
  <si>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</si>
  <si>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</si>
  <si>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</si>
  <si>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</si>
  <si>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</si>
  <si>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</si>
  <si>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</si>
  <si>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</si>
  <si>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</si>
  <si>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</si>
  <si>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</si>
  <si>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</si>
  <si>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</si>
  <si>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</si>
  <si>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</si>
  <si>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</si>
  <si>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</si>
  <si>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</si>
  <si>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</si>
  <si>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</si>
  <si>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</si>
  <si>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</si>
  <si>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</si>
  <si>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</si>
  <si>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</si>
  <si>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</si>
  <si>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</si>
  <si>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</si>
  <si>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</si>
  <si>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</si>
  <si>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</si>
  <si>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</si>
  <si>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</si>
  <si>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</si>
  <si>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</si>
  <si>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</si>
  <si>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</si>
  <si>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</si>
  <si>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</si>
  <si>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</si>
  <si>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</si>
  <si>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</si>
  <si>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</si>
  <si>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</si>
  <si>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</si>
  <si>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</si>
  <si>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</si>
  <si>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</si>
  <si>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</si>
  <si>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</si>
  <si>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</si>
  <si>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</si>
  <si>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</si>
  <si>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</si>
  <si>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</si>
  <si>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</si>
  <si>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</si>
  <si>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</si>
  <si>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</si>
  <si>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</si>
  <si>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</si>
  <si>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</si>
  <si>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</si>
  <si>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</si>
  <si>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</si>
  <si>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</si>
  <si>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</si>
  <si>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</si>
  <si>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</si>
  <si>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</si>
  <si>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</si>
  <si>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</si>
  <si>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</si>
  <si>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</si>
  <si>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</si>
  <si>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</si>
  <si>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</si>
  <si>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</si>
  <si>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</si>
  <si>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</si>
  <si>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</si>
  <si>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</si>
  <si>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</si>
  <si>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</si>
  <si>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</si>
  <si>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</si>
  <si>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</si>
  <si>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</si>
  <si>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</si>
  <si>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</si>
  <si>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</si>
  <si>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</si>
  <si>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</si>
  <si>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</si>
  <si>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</si>
  <si>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</si>
  <si>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</si>
  <si>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</si>
  <si>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</si>
  <si>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</si>
  <si>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</si>
  <si>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</si>
  <si>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</si>
  <si>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</si>
  <si>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</si>
  <si>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</si>
  <si>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</si>
  <si>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</si>
  <si>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</si>
  <si>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</si>
  <si>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</si>
  <si>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</si>
  <si>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</si>
  <si>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</si>
  <si>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</si>
  <si>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</si>
  <si>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</si>
  <si>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</si>
  <si>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</si>
  <si>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</si>
  <si>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</si>
  <si>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</si>
  <si>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</si>
  <si>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</si>
  <si>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</si>
  <si>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</si>
  <si>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</si>
  <si>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</si>
  <si>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</si>
  <si>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</si>
  <si>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</si>
  <si>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</si>
  <si>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</si>
  <si>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</si>
  <si>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</si>
  <si>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</si>
  <si>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</si>
  <si>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</si>
  <si>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</si>
  <si>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</si>
  <si>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</si>
  <si>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</si>
  <si>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</si>
  <si>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</si>
  <si>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</si>
  <si>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</si>
  <si>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</si>
  <si>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</si>
  <si>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</si>
  <si>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</si>
  <si>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</si>
  <si>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</si>
  <si>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</si>
  <si>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</si>
  <si>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</si>
  <si>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</si>
  <si>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</si>
  <si>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</si>
  <si>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</si>
  <si>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</si>
  <si>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</si>
  <si>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</si>
  <si>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</si>
  <si>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</si>
  <si>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</si>
  <si>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</si>
  <si>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</si>
  <si>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</si>
  <si>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</si>
  <si>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</si>
  <si>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</si>
  <si>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</si>
  <si>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</si>
  <si>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</si>
  <si>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</si>
  <si>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</si>
  <si>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</si>
  <si>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</si>
  <si>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</si>
  <si>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</si>
  <si>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</si>
  <si>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</si>
  <si>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</si>
  <si>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</si>
  <si>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</si>
  <si>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</si>
  <si>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</si>
  <si>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</si>
  <si>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</si>
  <si>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</si>
  <si>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</si>
  <si>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</si>
  <si>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</si>
  <si>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</si>
  <si>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</si>
  <si>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</si>
  <si>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</si>
  <si>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</si>
  <si>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</si>
  <si>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</si>
  <si>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</si>
  <si>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</si>
  <si>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</si>
  <si>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</si>
  <si>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</si>
  <si>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</si>
  <si>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</si>
  <si>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</si>
  <si>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</si>
  <si>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</si>
  <si>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</si>
  <si>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</si>
  <si>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</si>
  <si>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</si>
  <si>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</si>
  <si>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</si>
  <si>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</si>
  <si>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</si>
  <si>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</si>
  <si>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</si>
  <si>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</si>
  <si>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</si>
  <si>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</si>
  <si>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</si>
  <si>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</si>
  <si>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</si>
  <si>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</si>
  <si>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</si>
  <si>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</si>
  <si>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</si>
  <si>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</si>
  <si>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</si>
  <si>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</si>
  <si>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</si>
  <si>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</si>
  <si>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</si>
  <si>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</si>
  <si>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</si>
  <si>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</si>
  <si>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</si>
  <si>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</si>
  <si>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</si>
  <si>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</si>
  <si>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</si>
  <si>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</si>
  <si>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</si>
  <si>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</si>
  <si>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</si>
  <si>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</si>
  <si>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</si>
  <si>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</si>
  <si>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</si>
  <si>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</si>
  <si>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</si>
  <si>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</si>
  <si>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</si>
  <si>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</si>
  <si>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</si>
  <si>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</si>
  <si>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</si>
  <si>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</si>
  <si>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</si>
  <si>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</si>
  <si>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</si>
  <si>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</si>
  <si>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</si>
  <si>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</si>
  <si>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</si>
  <si>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</si>
  <si>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</si>
  <si>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</si>
  <si>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</si>
  <si>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</si>
  <si>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</si>
  <si>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</si>
  <si>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</si>
  <si>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</si>
  <si>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</si>
  <si>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</si>
  <si>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</si>
  <si>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</si>
  <si>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</si>
  <si>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</si>
  <si>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</si>
  <si>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</si>
  <si>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</si>
  <si>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</si>
  <si>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</si>
  <si>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</si>
  <si>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</si>
  <si>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</si>
  <si>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</si>
  <si>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</si>
  <si>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</si>
  <si>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</si>
  <si>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</si>
  <si>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</si>
  <si>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</si>
  <si>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</si>
  <si>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</si>
  <si>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</si>
  <si>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</si>
  <si>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</si>
  <si>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</si>
  <si>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</si>
  <si>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</si>
  <si>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</si>
  <si>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</si>
  <si>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</si>
  <si>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</si>
  <si>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</si>
  <si>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</si>
  <si>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</si>
  <si>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</si>
  <si>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</si>
  <si>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</si>
  <si>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</si>
  <si>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</si>
  <si>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</si>
  <si>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</si>
  <si>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</si>
  <si>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</si>
  <si>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</si>
  <si>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</si>
  <si>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</si>
  <si>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</si>
  <si>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</si>
  <si>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</si>
  <si>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</si>
  <si>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</si>
  <si>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</si>
  <si>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</si>
  <si>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</si>
  <si>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</si>
  <si>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</si>
  <si>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</si>
  <si>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</si>
  <si>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</si>
  <si>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</si>
  <si>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</si>
  <si>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</si>
  <si>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</si>
  <si>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</si>
  <si>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</si>
  <si>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</si>
  <si>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</si>
  <si>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</si>
  <si>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</si>
  <si>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</si>
  <si>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</si>
  <si>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</si>
  <si>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</si>
  <si>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</si>
  <si>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</si>
  <si>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</si>
  <si>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</si>
  <si>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</si>
  <si>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</si>
  <si>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</si>
  <si>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</si>
  <si>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</si>
  <si>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</si>
  <si>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</si>
  <si>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</si>
  <si>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</si>
  <si>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</si>
  <si>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</si>
  <si>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</si>
  <si>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</si>
  <si>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</si>
  <si>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</si>
  <si>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</si>
  <si>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</si>
  <si>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</si>
  <si>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</si>
  <si>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</si>
  <si>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</si>
  <si>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</si>
  <si>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</si>
  <si>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</si>
  <si>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</si>
  <si>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</si>
  <si>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</si>
  <si>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</si>
  <si>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</si>
  <si>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</si>
  <si>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</si>
  <si>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</si>
  <si>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</si>
  <si>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</si>
  <si>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</si>
  <si>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</si>
  <si>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</si>
  <si>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</si>
  <si>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</si>
  <si>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</si>
  <si>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</si>
  <si>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</si>
  <si>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</si>
  <si>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</si>
  <si>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</si>
  <si>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</si>
  <si>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</si>
  <si>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</si>
  <si>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</si>
  <si>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</si>
  <si>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</si>
  <si>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</si>
  <si>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</si>
  <si>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</si>
  <si>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</si>
  <si>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</si>
  <si>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</si>
  <si>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</si>
  <si>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</si>
  <si>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</si>
  <si>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</si>
  <si>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</si>
  <si>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</si>
  <si>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</si>
  <si>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</si>
  <si>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</si>
  <si>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</si>
  <si>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</si>
  <si>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</si>
  <si>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</si>
  <si>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</si>
  <si>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</si>
  <si>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</si>
  <si>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</si>
  <si>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</si>
  <si>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</si>
  <si>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</si>
  <si>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</si>
  <si>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</si>
  <si>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</si>
  <si>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</si>
  <si>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</si>
  <si>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</si>
  <si>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</si>
  <si>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</si>
  <si>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</si>
  <si>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</si>
  <si>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</si>
  <si>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</si>
  <si>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</si>
  <si>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</si>
  <si>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</si>
  <si>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</si>
  <si>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</si>
  <si>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</si>
  <si>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</si>
  <si>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</si>
  <si>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</si>
  <si>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</si>
  <si>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</si>
  <si>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</si>
  <si>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</si>
  <si>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</si>
  <si>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</si>
  <si>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</si>
  <si>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</si>
  <si>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</si>
  <si>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</si>
  <si>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</si>
  <si>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</si>
  <si>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</si>
  <si>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</si>
  <si>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</si>
  <si>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</si>
  <si>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</si>
  <si>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</si>
  <si>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</si>
  <si>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</si>
  <si>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</si>
  <si>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</si>
  <si>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</si>
  <si>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</si>
  <si>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</si>
  <si>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</si>
  <si>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</si>
  <si>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</si>
  <si>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</si>
  <si>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</si>
  <si>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</si>
  <si>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</si>
  <si>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</si>
  <si>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</si>
  <si>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</si>
  <si>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</si>
  <si>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</si>
  <si>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</si>
  <si>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</si>
  <si>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</si>
  <si>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</si>
  <si>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</si>
  <si>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</si>
  <si>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</si>
  <si>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</si>
  <si>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</si>
  <si>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</si>
  <si>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</si>
  <si>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</si>
  <si>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</si>
  <si>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</si>
  <si>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</si>
  <si>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</si>
  <si>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</si>
  <si>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</si>
  <si>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</si>
  <si>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</si>
  <si>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</si>
  <si>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</si>
  <si>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</si>
  <si>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</si>
  <si>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</si>
  <si>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</si>
  <si>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</si>
  <si>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</si>
  <si>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</si>
  <si>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</si>
  <si>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</si>
  <si>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</si>
  <si>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</si>
  <si>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</si>
  <si>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</si>
  <si>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</si>
  <si>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</si>
  <si>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</si>
  <si>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</si>
  <si>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</si>
  <si>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</si>
  <si>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</si>
  <si>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</si>
  <si>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</si>
  <si>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</si>
  <si>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</si>
  <si>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</si>
  <si>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</si>
  <si>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</si>
  <si>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</si>
  <si>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</si>
  <si>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</si>
  <si>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</si>
  <si>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</si>
  <si>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</si>
  <si>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</si>
  <si>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</si>
  <si>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</si>
  <si>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</si>
  <si>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</si>
  <si>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</si>
  <si>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</si>
  <si>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</si>
  <si>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</si>
  <si>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</si>
  <si>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</si>
  <si>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</si>
  <si>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</si>
  <si>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</si>
  <si>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</si>
  <si>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</si>
  <si>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</si>
  <si>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</si>
  <si>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</si>
  <si>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</si>
  <si>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</si>
  <si>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</si>
  <si>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</si>
  <si>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</si>
  <si>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</si>
  <si>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</si>
  <si>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</si>
  <si>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</si>
  <si>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</si>
  <si>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</si>
  <si>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</si>
  <si>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</si>
  <si>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</si>
  <si>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</si>
  <si>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</si>
  <si>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</si>
  <si>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</si>
  <si>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</si>
  <si>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</si>
  <si>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</si>
  <si>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</si>
  <si>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</si>
  <si>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</si>
  <si>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</si>
  <si>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</si>
  <si>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</si>
  <si>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</si>
  <si>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</si>
  <si>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</si>
  <si>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</si>
  <si>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</si>
  <si>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</si>
  <si>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</si>
  <si>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</si>
  <si>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</si>
  <si>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</si>
  <si>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</si>
  <si>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</si>
  <si>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</si>
  <si>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</si>
  <si>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</si>
  <si>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</si>
  <si>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</si>
  <si>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</si>
  <si>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</si>
  <si>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</si>
  <si>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</si>
  <si>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</si>
  <si>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</si>
  <si>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</si>
  <si>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</si>
  <si>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</si>
  <si>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</si>
  <si>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</si>
  <si>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</si>
  <si>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</si>
  <si>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</si>
  <si>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</si>
  <si>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</si>
  <si>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</si>
  <si>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</si>
  <si>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</si>
  <si>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</si>
  <si>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</si>
  <si>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</si>
  <si>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</si>
  <si>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</si>
  <si>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</si>
  <si>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</si>
  <si>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</si>
  <si>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</si>
  <si>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</si>
  <si>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</si>
  <si>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</si>
  <si>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</si>
  <si>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</si>
  <si>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</si>
  <si>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</si>
  <si>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</si>
  <si>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</si>
  <si>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</si>
  <si>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</si>
  <si>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</si>
  <si>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</si>
  <si>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</si>
  <si>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</si>
  <si>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</si>
  <si>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</si>
  <si>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</si>
  <si>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</si>
  <si>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</si>
  <si>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</si>
  <si>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</si>
  <si>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</si>
  <si>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</si>
  <si>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</si>
  <si>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</si>
  <si>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</si>
  <si>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</si>
  <si>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</si>
  <si>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</si>
  <si>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</si>
  <si>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</si>
  <si>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</si>
  <si>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</si>
  <si>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</si>
  <si>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</si>
  <si>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</si>
  <si>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</si>
  <si>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</si>
  <si>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</si>
  <si>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</si>
  <si>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</si>
  <si>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</si>
  <si>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</si>
  <si>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</si>
  <si>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</si>
  <si>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</si>
  <si>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</si>
  <si>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</si>
  <si>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</si>
  <si>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</si>
  <si>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</si>
  <si>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</si>
  <si>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</si>
  <si>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</si>
  <si>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</si>
  <si>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</si>
  <si>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</si>
  <si>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</si>
  <si>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</si>
  <si>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</si>
  <si>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</si>
  <si>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</si>
  <si>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</si>
  <si>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</si>
  <si>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</si>
  <si>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</si>
  <si>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</si>
  <si>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</si>
  <si>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</si>
  <si>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</si>
  <si>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</si>
  <si>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</si>
  <si>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</si>
  <si>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</si>
  <si>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</si>
  <si>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</si>
  <si>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</si>
  <si>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</si>
  <si>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</si>
  <si>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</si>
  <si>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</si>
  <si>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</si>
  <si>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</si>
  <si>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</si>
  <si>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</si>
  <si>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</si>
  <si>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</si>
  <si>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</si>
  <si>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</si>
  <si>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</si>
  <si>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</si>
  <si>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</si>
  <si>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</si>
  <si>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</si>
  <si>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</si>
  <si>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</si>
  <si>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</si>
  <si>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</si>
  <si>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</si>
  <si>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</si>
  <si>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</si>
  <si>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</si>
  <si>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</si>
  <si>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</si>
  <si>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</si>
  <si>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</si>
  <si>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</si>
  <si>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</si>
  <si>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</si>
  <si>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</si>
  <si>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</si>
  <si>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</si>
  <si>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</si>
  <si>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</si>
  <si>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</si>
  <si>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</si>
  <si>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</si>
  <si>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</si>
  <si>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</si>
  <si>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</si>
  <si>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</si>
  <si>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</si>
  <si>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</si>
  <si>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</si>
  <si>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</si>
  <si>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</si>
  <si>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</si>
  <si>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</si>
  <si>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</si>
  <si>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</si>
  <si>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</si>
  <si>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</si>
  <si>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</si>
  <si>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</si>
  <si>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</si>
  <si>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</si>
  <si>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</si>
  <si>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</si>
  <si>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</si>
  <si>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</si>
  <si>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</si>
  <si>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</si>
  <si>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</si>
  <si>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</si>
  <si>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</si>
  <si>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</si>
  <si>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</si>
  <si>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</si>
  <si>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</si>
  <si>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</si>
  <si>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</si>
  <si>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</si>
  <si>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</si>
  <si>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</si>
  <si>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</si>
  <si>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</si>
  <si>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</si>
  <si>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</si>
  <si>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</si>
  <si>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</si>
  <si>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</si>
  <si>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</si>
  <si>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</si>
  <si>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</si>
  <si>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</si>
  <si>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</si>
  <si>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</si>
  <si>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</si>
  <si>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</si>
  <si>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</si>
  <si>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</si>
  <si>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</si>
  <si>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</si>
  <si>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</si>
  <si>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</si>
  <si>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</si>
  <si>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</si>
  <si>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</si>
  <si>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</si>
  <si>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</si>
  <si>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</si>
  <si>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</si>
  <si>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</si>
  <si>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</si>
  <si>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</si>
  <si>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</si>
  <si>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</si>
  <si>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</si>
  <si>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</si>
  <si>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</si>
  <si>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</si>
  <si>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</si>
  <si>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</si>
  <si>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</si>
  <si>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</si>
  <si>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</si>
  <si>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</si>
  <si>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</si>
  <si>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</si>
  <si>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</si>
  <si>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</si>
  <si>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</si>
  <si>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</si>
  <si>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</si>
  <si>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</si>
  <si>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</si>
  <si>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</si>
  <si>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</si>
  <si>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</si>
  <si>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</si>
  <si>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</si>
  <si>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</si>
  <si>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</si>
  <si>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</si>
  <si>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</si>
  <si>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</si>
  <si>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</si>
  <si>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</si>
  <si>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</si>
  <si>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</si>
  <si>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</si>
  <si>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</si>
  <si>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</si>
  <si>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</si>
  <si>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</si>
  <si>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</si>
  <si>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</si>
  <si>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</si>
  <si>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</si>
  <si>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</si>
  <si>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</si>
  <si>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</si>
  <si>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</si>
  <si>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</si>
  <si>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</si>
  <si>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</si>
  <si>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</si>
  <si>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</si>
  <si>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</si>
  <si>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</si>
  <si>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</si>
  <si>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</si>
  <si>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</si>
  <si>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</si>
  <si>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</si>
  <si>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</si>
  <si>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</si>
  <si>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</si>
  <si>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</si>
  <si>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</si>
  <si>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</si>
  <si>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</si>
  <si>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</si>
  <si>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</si>
  <si>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</si>
  <si>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</si>
  <si>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</si>
  <si>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</si>
  <si>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</si>
  <si>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</si>
  <si>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</si>
  <si>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</si>
  <si>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</si>
  <si>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</si>
  <si>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</si>
  <si>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</si>
  <si>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</si>
  <si>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</si>
  <si>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</si>
  <si>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</si>
  <si>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</si>
  <si>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</si>
  <si>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</si>
  <si>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</si>
  <si>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</si>
  <si>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</si>
  <si>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</si>
  <si>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</si>
  <si>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</si>
  <si>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</si>
  <si>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</si>
  <si>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</si>
  <si>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</si>
  <si>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</si>
  <si>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</si>
  <si>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</si>
  <si>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</si>
  <si>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</si>
  <si>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</si>
  <si>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</si>
  <si>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</si>
  <si>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</si>
  <si>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</si>
  <si>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</si>
  <si>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</si>
  <si>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</si>
  <si>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</si>
  <si>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</si>
  <si>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</si>
  <si>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</si>
  <si>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</si>
  <si>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</si>
  <si>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</si>
  <si>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</si>
  <si>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</si>
  <si>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</si>
  <si>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</si>
  <si>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</si>
  <si>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</si>
  <si>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</si>
  <si>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</si>
  <si>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</si>
  <si>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</si>
  <si>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</si>
  <si>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</si>
  <si>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</si>
  <si>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</si>
  <si>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</si>
  <si>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</si>
  <si>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</si>
  <si>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</si>
  <si>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</si>
  <si>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</si>
  <si>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</si>
  <si>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</si>
  <si>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</si>
  <si>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</si>
  <si>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</si>
  <si>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</si>
  <si>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</si>
  <si>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</si>
  <si>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</si>
  <si>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</si>
  <si>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</si>
  <si>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</si>
  <si>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</si>
  <si>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</si>
  <si>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</si>
  <si>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</si>
  <si>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</si>
  <si>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</si>
  <si>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</si>
  <si>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</si>
  <si>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</si>
  <si>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</si>
  <si>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</si>
  <si>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</si>
  <si>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</si>
  <si>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</si>
  <si>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</si>
  <si>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</si>
  <si>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</si>
  <si>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</si>
  <si>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</si>
  <si>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</si>
  <si>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</si>
  <si>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</si>
  <si>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</si>
  <si>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</si>
  <si>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</si>
  <si>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</si>
  <si>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</si>
  <si>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</si>
  <si>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</si>
  <si>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</si>
  <si>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</si>
  <si>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</si>
  <si>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</si>
  <si>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</si>
  <si>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</si>
  <si>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</si>
  <si>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</si>
  <si>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</si>
  <si>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</si>
  <si>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</si>
  <si>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</si>
  <si>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</si>
  <si>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</si>
  <si>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</si>
  <si>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</si>
  <si>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</si>
  <si>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</si>
  <si>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</si>
  <si>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</si>
  <si>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</si>
  <si>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</si>
  <si>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</si>
  <si>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</si>
  <si>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</si>
  <si>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</si>
  <si>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</si>
  <si>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</si>
  <si>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</si>
  <si>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</si>
  <si>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</si>
  <si>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</si>
  <si>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</si>
  <si>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</si>
  <si>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</si>
  <si>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</si>
  <si>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</si>
  <si>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</si>
  <si>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</si>
  <si>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</si>
  <si>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</si>
  <si>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</si>
  <si>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</si>
  <si>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</si>
  <si>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</si>
  <si>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</si>
  <si>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</si>
  <si>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</si>
  <si>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</si>
  <si>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</si>
  <si>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</si>
  <si>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</si>
  <si>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</si>
  <si>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</si>
  <si>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</si>
  <si>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</si>
  <si>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</si>
  <si>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</si>
  <si>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</si>
  <si>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</si>
  <si>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</si>
  <si>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</si>
  <si>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</si>
  <si>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</si>
  <si>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</si>
  <si>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</si>
  <si>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</si>
  <si>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</si>
  <si>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</si>
  <si>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</si>
  <si>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</si>
  <si>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</si>
  <si>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</si>
  <si>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</si>
  <si>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</si>
  <si>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</si>
  <si>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</si>
  <si>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</si>
  <si>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</si>
  <si>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</si>
  <si>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</si>
  <si>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</si>
  <si>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</si>
  <si>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</si>
  <si>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</si>
  <si>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</si>
  <si>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</si>
  <si>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</si>
  <si>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</si>
  <si>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</si>
  <si>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</si>
  <si>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</si>
  <si>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</si>
  <si>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</si>
  <si>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</si>
  <si>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</si>
  <si>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</si>
  <si>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</si>
  <si>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</si>
  <si>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</si>
  <si>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</si>
  <si>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</si>
  <si>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</si>
  <si>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</si>
  <si>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</si>
  <si>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</si>
  <si>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</si>
  <si>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</si>
  <si>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</si>
  <si>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</si>
  <si>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</si>
  <si>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</si>
  <si>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</si>
  <si>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</si>
  <si>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</si>
  <si>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</si>
  <si>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</si>
  <si>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</si>
  <si>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</si>
  <si>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</si>
  <si>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</si>
  <si>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</si>
  <si>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</si>
  <si>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</si>
  <si>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</si>
  <si>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</si>
  <si>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</si>
  <si>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</si>
  <si>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</si>
  <si>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</si>
  <si>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</si>
  <si>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</si>
  <si>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</si>
  <si>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</si>
  <si>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</si>
  <si>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</si>
  <si>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</si>
  <si>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</si>
  <si>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</si>
  <si>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</si>
  <si>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</si>
  <si>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</si>
  <si>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</si>
  <si>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</si>
  <si>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</si>
  <si>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</si>
  <si>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</si>
  <si>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</si>
  <si>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</si>
  <si>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</si>
  <si>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</si>
  <si>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</si>
  <si>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</si>
  <si>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</si>
  <si>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</si>
  <si>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</si>
  <si>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</si>
  <si>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</si>
  <si>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</si>
  <si>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</si>
  <si>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</si>
  <si>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</si>
  <si>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</si>
  <si>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</si>
  <si>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</si>
  <si>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</si>
  <si>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</si>
  <si>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</si>
  <si>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</si>
  <si>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</si>
  <si>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</si>
  <si>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</si>
  <si>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</si>
  <si>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</si>
  <si>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</si>
  <si>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</si>
  <si>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</si>
  <si>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</si>
  <si>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</si>
  <si>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</si>
  <si>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</si>
  <si>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</si>
  <si>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</si>
  <si>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</si>
  <si>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</si>
  <si>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</si>
  <si>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</si>
  <si>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</si>
  <si>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</si>
  <si>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</si>
  <si>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</si>
  <si>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</si>
  <si>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</si>
  <si>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</si>
  <si>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</si>
  <si>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</si>
  <si>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</si>
  <si>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</si>
  <si>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</si>
  <si>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</si>
  <si>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</si>
  <si>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</si>
  <si>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</si>
  <si>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</si>
  <si>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</si>
  <si>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</si>
  <si>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</si>
  <si>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</si>
  <si>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</si>
  <si>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</si>
  <si>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</si>
  <si>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</si>
  <si>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</si>
  <si>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</si>
  <si>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</si>
  <si>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</si>
  <si>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</si>
  <si>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</si>
  <si>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</si>
  <si>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</si>
  <si>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</si>
  <si>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</si>
  <si>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</si>
  <si>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</si>
  <si>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</si>
  <si>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</si>
  <si>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</si>
  <si>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</si>
  <si>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</si>
  <si>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</si>
  <si>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</si>
  <si>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</si>
  <si>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</si>
  <si>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</si>
  <si>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</si>
  <si>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</si>
  <si>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</si>
  <si>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</si>
  <si>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</si>
  <si>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</si>
  <si>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</si>
  <si>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</si>
  <si>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</si>
  <si>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</si>
  <si>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</si>
  <si>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</si>
  <si>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</si>
  <si>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</si>
  <si>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</si>
  <si>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</si>
  <si>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</si>
  <si>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</si>
  <si>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</si>
  <si>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</si>
  <si>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</si>
  <si>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</si>
  <si>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</si>
  <si>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</si>
  <si>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</si>
  <si>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</si>
  <si>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</si>
  <si>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</si>
  <si>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</si>
  <si>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</si>
  <si>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</si>
  <si>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</si>
  <si>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</si>
  <si>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</si>
  <si>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</si>
  <si>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</si>
  <si>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</si>
  <si>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</si>
  <si>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</si>
  <si>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</si>
  <si>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</si>
  <si>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</si>
  <si>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</si>
  <si>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</si>
  <si>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</si>
  <si>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</si>
  <si>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</si>
  <si>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</si>
  <si>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</si>
  <si>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</si>
  <si>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</si>
  <si>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</si>
  <si>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</si>
  <si>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</si>
  <si>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</si>
  <si>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</si>
  <si>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</si>
  <si>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</si>
  <si>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</si>
  <si>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</si>
  <si>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</si>
  <si>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</si>
  <si>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</si>
  <si>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</si>
  <si>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</si>
  <si>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</si>
  <si>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</si>
  <si>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</si>
  <si>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</si>
  <si>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</si>
  <si>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</si>
  <si>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</si>
  <si>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</si>
  <si>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</si>
  <si>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</si>
  <si>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</si>
  <si>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</si>
  <si>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</si>
  <si>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</si>
  <si>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</si>
  <si>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</si>
  <si>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</si>
  <si>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</si>
  <si>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</si>
  <si>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</si>
  <si>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</si>
  <si>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</si>
  <si>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</si>
  <si>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</si>
  <si>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</si>
  <si>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</si>
  <si>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</si>
  <si>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</si>
  <si>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</si>
  <si>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</si>
  <si>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</si>
  <si>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</si>
  <si>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</si>
  <si>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</si>
  <si>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</si>
  <si>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</si>
  <si>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</si>
  <si>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</si>
  <si>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</si>
  <si>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</si>
  <si>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</si>
  <si>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</si>
  <si>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</si>
  <si>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</si>
  <si>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</si>
  <si>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</si>
  <si>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</si>
  <si>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</si>
  <si>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</si>
  <si>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</si>
  <si>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</si>
  <si>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</si>
  <si>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</si>
  <si>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</si>
  <si>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</si>
  <si>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</si>
  <si>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</si>
  <si>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</si>
  <si>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</si>
  <si>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</si>
  <si>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</si>
  <si>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</si>
  <si>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</si>
  <si>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</si>
  <si>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</si>
  <si>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</si>
  <si>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</si>
  <si>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</si>
  <si>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</si>
  <si>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</si>
  <si>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</si>
  <si>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</si>
  <si>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</si>
  <si>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</si>
  <si>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</si>
  <si>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</si>
  <si>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</si>
  <si>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</si>
  <si>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</si>
  <si>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</si>
  <si>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</si>
  <si>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</si>
  <si>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</si>
  <si>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</si>
  <si>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</si>
  <si>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</si>
  <si>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</si>
  <si>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</si>
  <si>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</si>
  <si>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</si>
  <si>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</si>
  <si>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</si>
  <si>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</si>
  <si>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</si>
  <si>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</si>
  <si>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</si>
  <si>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</si>
  <si>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</si>
  <si>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</si>
  <si>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</si>
  <si>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</si>
  <si>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</si>
  <si>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</si>
  <si>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</si>
  <si>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</si>
  <si>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</si>
  <si>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</si>
  <si>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</si>
  <si>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</si>
  <si>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</si>
  <si>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</si>
  <si>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</si>
  <si>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</si>
  <si>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</si>
  <si>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</si>
  <si>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</si>
  <si>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</si>
  <si>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</si>
  <si>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</si>
  <si>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</si>
  <si>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</si>
  <si>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</si>
  <si>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</si>
  <si>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</si>
  <si>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</si>
  <si>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</si>
  <si>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</si>
  <si>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</si>
  <si>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</si>
  <si>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</si>
  <si>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</si>
  <si>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</si>
  <si>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</si>
  <si>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</si>
  <si>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</si>
  <si>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</si>
  <si>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</si>
  <si>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</si>
  <si>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</si>
  <si>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</si>
  <si>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</si>
  <si>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</si>
  <si>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</si>
  <si>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</si>
  <si>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</si>
  <si>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</si>
  <si>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</si>
  <si>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</si>
  <si>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</si>
  <si>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</si>
  <si>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</si>
  <si>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</si>
  <si>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</si>
  <si>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</si>
  <si>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</si>
  <si>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</si>
  <si>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</si>
  <si>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</si>
  <si>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</si>
  <si>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</si>
  <si>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</si>
  <si>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</si>
  <si>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</si>
  <si>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</si>
  <si>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</si>
  <si>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</si>
  <si>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</si>
  <si>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</si>
  <si>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</si>
  <si>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</si>
  <si>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</si>
  <si>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</si>
  <si>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</si>
  <si>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</si>
  <si>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</si>
  <si>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</si>
  <si>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</si>
  <si>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</si>
  <si>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</si>
  <si>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</si>
  <si>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</si>
  <si>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</si>
  <si>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</si>
  <si>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</si>
  <si>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</si>
  <si>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</si>
  <si>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</si>
  <si>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</si>
  <si>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</si>
  <si>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</si>
  <si>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</si>
  <si>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</si>
  <si>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</si>
  <si>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</si>
  <si>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</si>
  <si>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</si>
  <si>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</si>
  <si>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</si>
  <si>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</si>
  <si>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</si>
  <si>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</si>
  <si>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</si>
  <si>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</si>
  <si>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</si>
  <si>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</si>
  <si>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</si>
  <si>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</si>
  <si>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</si>
  <si>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</si>
  <si>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</si>
  <si>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</si>
  <si>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</si>
  <si>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</si>
  <si>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</si>
  <si>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</si>
  <si>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</si>
  <si>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</si>
  <si>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</si>
  <si>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</si>
  <si>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</si>
  <si>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</si>
  <si>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</si>
  <si>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</si>
  <si>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</si>
  <si>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</si>
  <si>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</si>
  <si>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</si>
  <si>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</si>
  <si>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</si>
  <si>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</si>
  <si>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</si>
  <si>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</si>
  <si>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</si>
  <si>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</si>
  <si>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</si>
  <si>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</si>
  <si>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</si>
  <si>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</si>
  <si>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</si>
  <si>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</si>
  <si>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</si>
  <si>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</si>
  <si>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</si>
  <si>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</si>
  <si>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</si>
  <si>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</si>
  <si>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</si>
  <si>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</si>
  <si>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</si>
  <si>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</si>
  <si>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</si>
  <si>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</si>
  <si>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</si>
  <si>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</si>
  <si>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</si>
  <si>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</si>
  <si>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</si>
  <si>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</si>
  <si>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</si>
  <si>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</si>
  <si>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</si>
  <si>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</si>
  <si>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</si>
  <si>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</si>
  <si>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</si>
  <si>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</si>
  <si>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</si>
  <si>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</si>
  <si>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</si>
  <si>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</si>
  <si>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</si>
  <si>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</si>
  <si>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</si>
  <si>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</si>
  <si>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</si>
  <si>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</si>
  <si>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</si>
  <si>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</si>
  <si>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</si>
  <si>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</si>
  <si>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</si>
  <si>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</si>
  <si>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</si>
  <si>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</si>
  <si>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</si>
  <si>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</si>
  <si>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</si>
  <si>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</si>
  <si>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</si>
  <si>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</si>
  <si>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</si>
  <si>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</si>
  <si>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</si>
  <si>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</si>
  <si>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</si>
  <si>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</si>
  <si>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</si>
  <si>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</si>
  <si>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</si>
  <si>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</si>
  <si>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</si>
  <si>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</si>
  <si>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</si>
  <si>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</si>
  <si>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</si>
  <si>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</si>
  <si>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</si>
  <si>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</si>
  <si>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</si>
  <si>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</si>
  <si>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</si>
  <si>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</si>
  <si>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</si>
  <si>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</si>
  <si>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</si>
  <si>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</si>
  <si>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</si>
  <si>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</si>
  <si>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</si>
  <si>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</si>
  <si>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</si>
  <si>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</si>
  <si>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</si>
  <si>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</si>
  <si>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</si>
  <si>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</si>
  <si>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</si>
  <si>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</si>
  <si>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</si>
  <si>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</si>
  <si>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</si>
  <si>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</si>
  <si>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</si>
  <si>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</si>
  <si>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</si>
  <si>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</si>
  <si>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</si>
  <si>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</si>
  <si>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</si>
  <si>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</si>
  <si>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</si>
  <si>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</si>
  <si>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</si>
  <si>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</si>
  <si>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</si>
  <si>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</si>
  <si>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</si>
  <si>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</si>
  <si>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</si>
  <si>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</si>
  <si>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</si>
  <si>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</si>
  <si>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</si>
  <si>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</si>
  <si>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</si>
  <si>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</si>
  <si>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</si>
  <si>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</si>
  <si>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</si>
  <si>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</si>
  <si>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</si>
  <si>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</si>
  <si>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</si>
  <si>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</si>
  <si>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</si>
  <si>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</si>
  <si>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</si>
  <si>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</si>
  <si>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</si>
  <si>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</si>
  <si>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</si>
  <si>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</si>
  <si>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</si>
  <si>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</si>
  <si>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</si>
  <si>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</si>
  <si>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</si>
  <si>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</si>
  <si>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</si>
  <si>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</si>
  <si>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</si>
  <si>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</si>
  <si>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</si>
  <si>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</si>
  <si>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</si>
  <si>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</si>
  <si>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</si>
  <si>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</si>
  <si>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</si>
  <si>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</si>
  <si>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</si>
  <si>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</si>
  <si>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</si>
  <si>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</si>
  <si>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</si>
  <si>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</si>
  <si>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</si>
  <si>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</si>
  <si>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</si>
  <si>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</si>
  <si>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</si>
  <si>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</si>
  <si>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</si>
  <si>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</si>
  <si>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</si>
  <si>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</si>
  <si>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</si>
  <si>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</si>
  <si>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</si>
  <si>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</si>
  <si>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</si>
  <si>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</si>
  <si>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</si>
  <si>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</si>
  <si>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</si>
  <si>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</si>
  <si>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</si>
  <si>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</si>
  <si>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</si>
  <si>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</si>
  <si>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</si>
  <si>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</si>
  <si>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</si>
  <si>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</si>
  <si>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</si>
  <si>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</si>
  <si>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</si>
  <si>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</si>
  <si>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</si>
  <si>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</si>
  <si>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</si>
  <si>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</si>
  <si>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</si>
  <si>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</si>
  <si>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</si>
  <si>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</si>
  <si>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</si>
  <si>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</si>
  <si>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</si>
  <si>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</si>
  <si>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</si>
  <si>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</si>
  <si>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</si>
  <si>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</si>
  <si>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</si>
  <si>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</si>
  <si>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</si>
  <si>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</si>
  <si>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</si>
  <si>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</si>
  <si>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</si>
  <si>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</si>
  <si>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</si>
  <si>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</si>
  <si>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</si>
  <si>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</si>
  <si>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</si>
  <si>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</si>
  <si>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</si>
  <si>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</si>
  <si>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</si>
  <si>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</si>
  <si>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</si>
  <si>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</si>
  <si>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</si>
  <si>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</si>
  <si>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</si>
  <si>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</si>
  <si>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</si>
  <si>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</si>
  <si>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</si>
  <si>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</si>
  <si>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</si>
  <si>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</si>
  <si>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</si>
  <si>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</si>
  <si>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</si>
  <si>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</si>
  <si>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</si>
  <si>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</si>
  <si>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</si>
  <si>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</si>
  <si>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</si>
  <si>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</si>
  <si>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</si>
  <si>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</si>
  <si>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</si>
  <si>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</si>
  <si>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</si>
  <si>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</si>
  <si>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</si>
  <si>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</si>
  <si>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</si>
  <si>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</si>
  <si>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</si>
  <si>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</si>
  <si>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</si>
  <si>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</si>
  <si>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</si>
  <si>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</si>
  <si>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</si>
  <si>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</si>
  <si>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</si>
  <si>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</si>
  <si>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</si>
  <si>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</si>
  <si>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</si>
  <si>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</si>
  <si>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</si>
  <si>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</si>
  <si>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</si>
  <si>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</si>
  <si>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</si>
  <si>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</si>
  <si>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</si>
  <si>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</si>
  <si>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</si>
  <si>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</si>
  <si>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</si>
  <si>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</si>
  <si>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</si>
  <si>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</si>
  <si>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</si>
  <si>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</si>
  <si>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</si>
  <si>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</si>
  <si>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</si>
  <si>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</si>
  <si>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</si>
  <si>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</si>
  <si>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</si>
  <si>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</si>
  <si>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</si>
  <si>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</si>
  <si>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</si>
  <si>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</si>
  <si>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</si>
  <si>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</si>
  <si>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</si>
  <si>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</si>
  <si>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</si>
  <si>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</si>
  <si>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</si>
  <si>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</si>
  <si>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</si>
  <si>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</si>
  <si>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</si>
  <si>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</si>
  <si>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</si>
  <si>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</si>
  <si>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</si>
  <si>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</si>
  <si>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</si>
  <si>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</si>
  <si>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</si>
  <si>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</si>
  <si>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</si>
  <si>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</si>
  <si>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</si>
  <si>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</si>
  <si>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</si>
  <si>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</si>
  <si>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</si>
  <si>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</si>
  <si>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</si>
  <si>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</si>
  <si>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</si>
  <si>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</si>
  <si>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</si>
  <si>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</si>
  <si>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</si>
  <si>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</si>
  <si>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</si>
  <si>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</si>
  <si>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</si>
  <si>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</si>
  <si>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</si>
  <si>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</si>
  <si>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</si>
  <si>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</si>
  <si>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</si>
  <si>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</si>
  <si>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</si>
  <si>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</si>
  <si>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</si>
  <si>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</si>
  <si>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</si>
  <si>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</si>
  <si>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</si>
  <si>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</si>
  <si>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</si>
  <si>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</si>
  <si>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</si>
  <si>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</si>
  <si>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</si>
  <si>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</si>
  <si>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</si>
  <si>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</si>
  <si>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</si>
  <si>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</si>
  <si>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</si>
  <si>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</si>
  <si>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</si>
  <si>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</si>
  <si>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</si>
  <si>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</si>
  <si>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</si>
  <si>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</si>
  <si>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</si>
  <si>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</si>
  <si>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</si>
  <si>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</si>
  <si>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</si>
  <si>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</si>
  <si>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</si>
  <si>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</si>
  <si>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</si>
  <si>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</si>
  <si>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</si>
  <si>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</si>
  <si>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</si>
  <si>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</si>
  <si>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</si>
  <si>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</si>
  <si>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</si>
  <si>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</si>
  <si>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</si>
  <si>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</si>
  <si>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</si>
  <si>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</si>
  <si>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</si>
  <si>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</si>
  <si>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</si>
  <si>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</si>
  <si>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</si>
  <si>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</si>
  <si>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</si>
  <si>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</si>
  <si>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</si>
  <si>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</si>
  <si>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</si>
  <si>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</si>
  <si>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</si>
  <si>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</si>
  <si>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</si>
  <si>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</si>
  <si>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</si>
  <si>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</si>
  <si>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</si>
  <si>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</si>
  <si>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</si>
  <si>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</si>
  <si>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</si>
  <si>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</si>
  <si>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</si>
  <si>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</si>
  <si>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</si>
  <si>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</si>
  <si>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</si>
  <si>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</si>
  <si>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</si>
  <si>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</si>
  <si>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</si>
  <si>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</si>
  <si>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</si>
  <si>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</si>
  <si>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</si>
  <si>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</si>
  <si>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</si>
  <si>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</si>
  <si>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</si>
  <si>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</si>
  <si>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</si>
  <si>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</si>
  <si>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</si>
  <si>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</si>
  <si>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</si>
  <si>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</si>
  <si>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</si>
  <si>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</si>
  <si>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</si>
  <si>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</si>
  <si>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</si>
  <si>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</si>
  <si>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</si>
  <si>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</si>
  <si>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</si>
  <si>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</si>
  <si>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</si>
  <si>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</si>
  <si>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</si>
  <si>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</si>
  <si>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</si>
  <si>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</si>
  <si>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</si>
  <si>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</si>
  <si>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</si>
  <si>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</si>
  <si>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</si>
  <si>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</si>
  <si>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</si>
  <si>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</si>
  <si>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</si>
  <si>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</si>
  <si>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</si>
  <si>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</si>
  <si>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</si>
  <si>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</si>
  <si>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</si>
  <si>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</si>
  <si>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</si>
  <si>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</si>
  <si>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</si>
  <si>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</si>
  <si>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</si>
  <si>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</si>
  <si>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</si>
  <si>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</si>
  <si>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</si>
  <si>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</si>
  <si>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</si>
  <si>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</si>
  <si>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</si>
  <si>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</si>
  <si>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</si>
  <si>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</si>
  <si>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</si>
  <si>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</si>
  <si>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</si>
  <si>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</si>
  <si>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</si>
  <si>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</si>
  <si>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</si>
  <si>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</si>
  <si>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</si>
  <si>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</si>
  <si>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</si>
  <si>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</si>
  <si>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</si>
  <si>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</si>
  <si>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</si>
  <si>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</si>
  <si>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</si>
  <si>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</si>
  <si>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</si>
  <si>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</si>
  <si>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</si>
  <si>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</si>
  <si>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</si>
  <si>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</si>
  <si>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</si>
  <si>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</si>
  <si>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</si>
  <si>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</si>
  <si>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</si>
  <si>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</si>
  <si>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</si>
  <si>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</si>
  <si>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</si>
  <si>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</si>
  <si>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</si>
  <si>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</si>
  <si>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</si>
  <si>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</si>
  <si>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</si>
  <si>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</si>
  <si>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</si>
  <si>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</si>
  <si>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</si>
  <si>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</si>
  <si>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</si>
  <si>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</si>
  <si>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</si>
  <si>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</si>
  <si>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</si>
  <si>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</si>
  <si>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</si>
  <si>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</si>
  <si>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</si>
  <si>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</si>
  <si>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</si>
  <si>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</si>
  <si>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</si>
  <si>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</si>
  <si>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</si>
  <si>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</si>
  <si>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</si>
  <si>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</si>
  <si>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</si>
  <si>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</si>
  <si>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</si>
  <si>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</si>
  <si>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</si>
  <si>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</si>
  <si>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</si>
  <si>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</si>
  <si>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</si>
  <si>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</si>
  <si>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</si>
  <si>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</si>
  <si>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</si>
  <si>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</si>
  <si>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</si>
  <si>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</si>
  <si>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</si>
  <si>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</si>
  <si>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</si>
  <si>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</si>
  <si>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</si>
  <si>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</si>
  <si>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</si>
  <si>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</si>
  <si>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</si>
  <si>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</si>
  <si>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</si>
  <si>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</si>
  <si>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</si>
  <si>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</si>
  <si>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</si>
  <si>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</si>
  <si>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</si>
  <si>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</si>
  <si>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</si>
  <si>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</si>
  <si>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</si>
  <si>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</si>
  <si>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</si>
  <si>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</si>
  <si>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</si>
  <si>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</si>
  <si>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</si>
  <si>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</si>
  <si>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</si>
  <si>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</si>
  <si>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</si>
  <si>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</si>
  <si>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</si>
  <si>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</si>
  <si>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</si>
  <si>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</si>
  <si>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</si>
  <si>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</si>
  <si>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</si>
  <si>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</si>
  <si>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</si>
  <si>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</si>
  <si>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</si>
  <si>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</si>
  <si>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</si>
  <si>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</si>
  <si>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</si>
  <si>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</si>
  <si>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</si>
  <si>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</si>
  <si>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</si>
  <si>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</si>
  <si>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</si>
  <si>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</si>
  <si>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</si>
  <si>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</si>
  <si>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</si>
  <si>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</si>
  <si>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</si>
  <si>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</si>
  <si>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</si>
  <si>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</si>
  <si>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</si>
  <si>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</si>
  <si>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</si>
  <si>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</si>
  <si>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</si>
  <si>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</si>
  <si>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</si>
  <si>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</si>
  <si>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</si>
  <si>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</si>
  <si>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</si>
  <si>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</si>
  <si>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</si>
  <si>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</si>
  <si>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</si>
  <si>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</si>
  <si>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</si>
  <si>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</si>
  <si>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</si>
  <si>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</si>
  <si>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</si>
  <si>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</si>
  <si>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</si>
  <si>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</si>
  <si>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</si>
  <si>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</si>
  <si>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</si>
  <si>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</si>
  <si>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</si>
  <si>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</si>
  <si>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</si>
  <si>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</si>
  <si>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</si>
  <si>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</si>
  <si>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</si>
  <si>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</si>
  <si>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</si>
  <si>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</si>
  <si>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</si>
  <si>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</si>
  <si>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</si>
  <si>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</si>
  <si>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</si>
  <si>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</si>
  <si>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</si>
  <si>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</si>
  <si>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</si>
  <si>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</si>
  <si>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</si>
  <si>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</si>
  <si>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</si>
  <si>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</si>
  <si>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</si>
  <si>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</si>
  <si>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</si>
  <si>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</si>
  <si>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</si>
  <si>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</si>
  <si>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</si>
  <si>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</si>
  <si>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</si>
  <si>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</si>
  <si>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</si>
  <si>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</si>
  <si>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</si>
  <si>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</si>
  <si>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</si>
  <si>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</si>
  <si>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</si>
  <si>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</si>
  <si>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</si>
  <si>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</si>
  <si>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</si>
  <si>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</si>
  <si>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</si>
  <si>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</si>
  <si>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</si>
  <si>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</si>
  <si>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</si>
  <si>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</si>
  <si>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</si>
  <si>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</si>
  <si>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</si>
  <si>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</si>
  <si>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</si>
  <si>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</si>
  <si>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</si>
  <si>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</si>
  <si>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</si>
  <si>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</si>
  <si>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</si>
  <si>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</si>
  <si>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</si>
  <si>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</si>
  <si>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</si>
  <si>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</si>
  <si>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</si>
  <si>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</si>
  <si>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</si>
  <si>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</si>
  <si>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</si>
  <si>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</si>
  <si>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</si>
  <si>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</si>
  <si>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</si>
  <si>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</si>
  <si>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</si>
  <si>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</si>
  <si>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</si>
  <si>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</si>
  <si>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</si>
  <si>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</si>
  <si>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</si>
  <si>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</si>
  <si>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</si>
  <si>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</si>
  <si>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</si>
  <si>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</si>
  <si>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</si>
  <si>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</si>
  <si>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</si>
  <si>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</si>
  <si>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</si>
  <si>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</si>
  <si>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</si>
  <si>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</si>
  <si>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</si>
  <si>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</si>
  <si>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</si>
  <si>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</si>
  <si>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</si>
  <si>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</si>
  <si>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</si>
  <si>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</si>
  <si>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</si>
  <si>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</si>
  <si>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</si>
  <si>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</si>
  <si>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</si>
  <si>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</si>
  <si>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</si>
  <si>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</si>
  <si>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</si>
  <si>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</si>
  <si>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</si>
  <si>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</si>
  <si>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</si>
  <si>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</si>
  <si>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</si>
  <si>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</si>
  <si>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</si>
  <si>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</si>
  <si>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</si>
  <si>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</si>
  <si>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</si>
  <si>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</si>
  <si>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</si>
  <si>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</si>
  <si>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</si>
  <si>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</si>
  <si>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</si>
  <si>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</si>
  <si>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</si>
  <si>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</si>
  <si>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</si>
  <si>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</si>
  <si>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</si>
  <si>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</si>
  <si>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</si>
  <si>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</si>
  <si>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</si>
  <si>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</si>
  <si>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</si>
  <si>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</si>
  <si>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</si>
  <si>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</si>
  <si>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</si>
  <si>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</si>
  <si>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</si>
  <si>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</si>
  <si>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</si>
  <si>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</si>
  <si>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</si>
  <si>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</si>
  <si>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</si>
  <si>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</si>
  <si>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</si>
  <si>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</si>
  <si>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</si>
  <si>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</si>
  <si>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</si>
  <si>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</si>
  <si>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</si>
  <si>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</si>
  <si>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</si>
  <si>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</si>
  <si>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</si>
  <si>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</si>
  <si>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</si>
  <si>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</si>
  <si>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</si>
  <si>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</si>
  <si>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</si>
  <si>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</si>
  <si>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</si>
  <si>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</si>
  <si>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</si>
  <si>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</si>
  <si>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</si>
  <si>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</si>
  <si>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</si>
  <si>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</si>
  <si>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</si>
  <si>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</si>
  <si>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</si>
  <si>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</si>
  <si>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</si>
  <si>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</si>
  <si>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</si>
  <si>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</si>
  <si>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</si>
  <si>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</si>
  <si>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</si>
  <si>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</si>
  <si>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</si>
  <si>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</si>
  <si>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</si>
  <si>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</si>
  <si>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</si>
  <si>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</si>
  <si>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</si>
  <si>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</si>
  <si>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</si>
  <si>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</si>
  <si>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</si>
  <si>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</si>
  <si>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</si>
  <si>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</si>
  <si>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</si>
  <si>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</si>
  <si>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</si>
  <si>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</si>
  <si>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</si>
  <si>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</si>
  <si>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</si>
  <si>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</si>
  <si>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</si>
  <si>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</si>
  <si>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</si>
  <si>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</si>
  <si>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</si>
  <si>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</si>
  <si>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</si>
  <si>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</si>
  <si>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</si>
  <si>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</si>
  <si>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</si>
  <si>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</si>
  <si>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</si>
  <si>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</si>
  <si>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</si>
  <si>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</si>
  <si>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</si>
  <si>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</si>
  <si>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</si>
  <si>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</si>
  <si>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</si>
  <si>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</si>
  <si>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</si>
  <si>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</si>
  <si>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</si>
  <si>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</si>
  <si>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</si>
  <si>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</si>
  <si>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</si>
  <si>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</si>
  <si>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</si>
  <si>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</si>
  <si>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</si>
  <si>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</si>
  <si>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</si>
  <si>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</si>
  <si>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</si>
  <si>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</si>
  <si>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</si>
  <si>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</si>
  <si>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</si>
  <si>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</si>
  <si>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</si>
  <si>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</si>
  <si>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</si>
  <si>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</si>
  <si>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</si>
  <si>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</si>
  <si>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</si>
  <si>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</si>
  <si>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</si>
  <si>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</si>
  <si>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</si>
  <si>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</si>
  <si>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</si>
  <si>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</si>
  <si>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</si>
  <si>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</si>
  <si>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</si>
  <si>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</si>
  <si>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</si>
  <si>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</si>
  <si>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</si>
  <si>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</si>
  <si>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</si>
  <si>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</si>
  <si>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</si>
  <si>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</si>
  <si>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</si>
  <si>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</si>
  <si>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</si>
  <si>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</si>
  <si>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</si>
  <si>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</si>
  <si>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</si>
  <si>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</si>
  <si>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</si>
  <si>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</si>
  <si>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</si>
  <si>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</si>
  <si>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</si>
  <si>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</si>
  <si>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</si>
  <si>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</si>
  <si>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</si>
  <si>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</si>
  <si>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</si>
  <si>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</si>
  <si>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</si>
  <si>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</si>
  <si>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</si>
  <si>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</si>
  <si>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</si>
  <si>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</si>
  <si>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</si>
  <si>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</si>
  <si>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</si>
  <si>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</si>
  <si>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</si>
  <si>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</si>
  <si>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</si>
  <si>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</si>
  <si>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</si>
  <si>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</si>
  <si>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</si>
  <si>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</si>
  <si>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</si>
  <si>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</si>
  <si>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</si>
  <si>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</si>
  <si>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</si>
  <si>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</si>
  <si>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</si>
  <si>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</si>
  <si>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</si>
  <si>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</si>
  <si>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</si>
  <si>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</si>
  <si>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</si>
  <si>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</si>
  <si>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</si>
  <si>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</si>
  <si>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</si>
  <si>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</si>
  <si>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</si>
  <si>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</si>
  <si>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</si>
  <si>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</si>
  <si>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</si>
  <si>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</si>
  <si>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</si>
  <si>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</si>
  <si>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</si>
  <si>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</si>
  <si>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</si>
  <si>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</si>
  <si>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</si>
  <si>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</si>
  <si>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</si>
  <si>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</si>
  <si>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</si>
  <si>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</si>
  <si>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</si>
  <si>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</si>
  <si>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</si>
  <si>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</si>
  <si>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</si>
  <si>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</si>
  <si>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</si>
  <si>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</si>
  <si>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</si>
  <si>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</si>
  <si>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</si>
  <si>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</si>
  <si>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</si>
  <si>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</si>
  <si>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</si>
  <si>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</si>
  <si>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</si>
  <si>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</si>
  <si>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</si>
  <si>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</si>
  <si>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</si>
  <si>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</si>
  <si>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</si>
  <si>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</si>
  <si>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</si>
  <si>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</si>
  <si>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</si>
  <si>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</si>
  <si>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</si>
  <si>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</si>
  <si>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</si>
  <si>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</si>
  <si>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</si>
  <si>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</si>
  <si>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</si>
  <si>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</si>
  <si>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</si>
  <si>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</si>
  <si>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</si>
  <si>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</si>
  <si>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</si>
  <si>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</si>
  <si>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</si>
  <si>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</si>
  <si>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</si>
  <si>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</si>
  <si>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</si>
  <si>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</si>
  <si>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</si>
  <si>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</si>
  <si>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</si>
  <si>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</si>
  <si>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</si>
  <si>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</si>
  <si>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</si>
  <si>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</si>
  <si>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</si>
  <si>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</si>
  <si>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</si>
  <si>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</si>
  <si>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</si>
  <si>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</si>
  <si>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</si>
  <si>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</si>
  <si>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</si>
  <si>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</si>
  <si>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</si>
  <si>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</si>
  <si>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</si>
  <si>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</si>
  <si>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</si>
  <si>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</si>
  <si>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</si>
  <si>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</si>
  <si>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</si>
  <si>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</si>
  <si>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</si>
  <si>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</si>
  <si>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</si>
  <si>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</si>
  <si>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</si>
  <si>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</si>
  <si>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</si>
  <si>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</si>
  <si>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</si>
  <si>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</si>
  <si>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</si>
  <si>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</si>
  <si>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</si>
  <si>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</si>
  <si>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</si>
  <si>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</si>
  <si>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</si>
  <si>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</si>
  <si>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</si>
  <si>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</si>
  <si>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</si>
  <si>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</si>
  <si>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</si>
  <si>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</si>
  <si>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</si>
  <si>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</si>
  <si>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</si>
  <si>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</si>
  <si>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</si>
  <si>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</si>
  <si>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</si>
  <si>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</si>
  <si>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</si>
  <si>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</si>
  <si>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</si>
  <si>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</si>
  <si>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</si>
  <si>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</si>
  <si>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</si>
  <si>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</si>
  <si>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</si>
  <si>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</si>
  <si>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</si>
  <si>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</si>
  <si>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</si>
  <si>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</si>
  <si>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</si>
  <si>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</si>
  <si>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</si>
  <si>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</si>
  <si>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</si>
  <si>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</si>
  <si>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</si>
  <si>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</si>
  <si>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</si>
  <si>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</si>
  <si>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</si>
  <si>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</si>
  <si>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</si>
  <si>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</si>
  <si>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</si>
  <si>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</si>
  <si>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</si>
  <si>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</si>
  <si>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</si>
  <si>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</si>
  <si>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</si>
  <si>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</si>
  <si>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</si>
  <si>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</si>
  <si>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</si>
  <si>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</si>
  <si>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</si>
  <si>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</si>
  <si>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</si>
  <si>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</si>
  <si>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</si>
  <si>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</si>
  <si>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</si>
  <si>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</si>
  <si>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</si>
  <si>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</si>
  <si>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</si>
  <si>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</si>
  <si>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</si>
  <si>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</si>
  <si>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</si>
  <si>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</si>
  <si>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</si>
  <si>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</si>
  <si>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</si>
  <si>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</si>
  <si>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</si>
  <si>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</si>
  <si>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</si>
  <si>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</si>
  <si>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</si>
  <si>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</si>
  <si>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</si>
  <si>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</si>
  <si>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</si>
  <si>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</si>
  <si>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</si>
  <si>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</si>
  <si>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</si>
  <si>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</si>
  <si>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</si>
  <si>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</si>
  <si>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</si>
  <si>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</si>
  <si>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</si>
  <si>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</si>
  <si>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</si>
  <si>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</si>
  <si>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</si>
  <si>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</si>
  <si>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</si>
  <si>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</si>
  <si>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</si>
  <si>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</si>
  <si>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</si>
  <si>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</si>
  <si>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</si>
  <si>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</si>
  <si>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</si>
  <si>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</si>
  <si>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</si>
  <si>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</si>
  <si>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</si>
  <si>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</si>
  <si>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</si>
  <si>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</si>
  <si>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</si>
  <si>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</si>
  <si>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</si>
  <si>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</si>
  <si>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</si>
  <si>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</si>
  <si>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</si>
  <si>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</si>
  <si>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</si>
  <si>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</si>
  <si>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</si>
  <si>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</si>
  <si>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</si>
  <si>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</si>
  <si>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</si>
  <si>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</si>
  <si>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</si>
  <si>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</si>
  <si>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</si>
  <si>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</si>
  <si>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</si>
  <si>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</si>
  <si>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</si>
  <si>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</si>
  <si>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</si>
  <si>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</si>
  <si>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</si>
  <si>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</si>
  <si>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</si>
  <si>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</si>
  <si>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</si>
  <si>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</si>
  <si>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</si>
  <si>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</si>
  <si>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</si>
  <si>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</si>
  <si>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</si>
  <si>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</si>
  <si>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</si>
  <si>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</si>
  <si>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</si>
  <si>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</si>
  <si>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</si>
  <si>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</si>
  <si>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</si>
  <si>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</si>
  <si>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</si>
  <si>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</si>
  <si>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</si>
  <si>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</si>
  <si>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</si>
  <si>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</si>
  <si>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</si>
  <si>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</si>
  <si>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</si>
  <si>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</si>
  <si>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</si>
  <si>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</si>
  <si>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</si>
  <si>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</si>
  <si>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</si>
  <si>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</si>
  <si>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</si>
  <si>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</si>
  <si>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</si>
  <si>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</si>
  <si>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</si>
  <si>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</si>
  <si>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</si>
  <si>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</si>
  <si>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</si>
  <si>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</si>
  <si>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</si>
  <si>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</si>
  <si>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</si>
  <si>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</si>
  <si>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</si>
  <si>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</si>
  <si>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</si>
  <si>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</si>
  <si>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</si>
  <si>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</si>
  <si>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</si>
  <si>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</si>
  <si>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</si>
  <si>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</si>
  <si>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</si>
  <si>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</si>
  <si>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</si>
  <si>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</si>
  <si>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</si>
  <si>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</si>
  <si>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</si>
  <si>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</si>
  <si>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</si>
  <si>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</si>
  <si>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</si>
  <si>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</si>
  <si>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</si>
  <si>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</si>
  <si>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</si>
  <si>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</si>
  <si>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</si>
  <si>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</si>
  <si>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</si>
  <si>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</si>
  <si>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</si>
  <si>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</si>
  <si>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</si>
  <si>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</si>
  <si>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</si>
  <si>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</si>
  <si>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</si>
  <si>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</si>
  <si>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</si>
  <si>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</si>
  <si>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</si>
  <si>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</si>
  <si>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</si>
  <si>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</si>
  <si>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</si>
  <si>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</si>
  <si>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</si>
  <si>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</si>
  <si>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</si>
  <si>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</si>
  <si>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</si>
  <si>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</si>
  <si>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</si>
  <si>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</si>
  <si>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</si>
  <si>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</si>
  <si>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</si>
  <si>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</si>
  <si>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</si>
  <si>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</si>
  <si>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</si>
  <si>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</si>
  <si>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</si>
  <si>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</si>
  <si>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</si>
  <si>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</si>
  <si>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</si>
  <si>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</si>
  <si>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</si>
  <si>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</si>
  <si>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</si>
  <si>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</si>
  <si>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</si>
  <si>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</si>
  <si>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</si>
  <si>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</si>
  <si>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</si>
  <si>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</si>
  <si>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</si>
  <si>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</si>
  <si>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</si>
  <si>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</si>
  <si>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</si>
  <si>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</si>
  <si>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</si>
  <si>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</si>
  <si>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</si>
  <si>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</si>
  <si>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</si>
  <si>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</si>
  <si>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</si>
  <si>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</si>
  <si>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</si>
  <si>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</si>
  <si>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</si>
  <si>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</si>
  <si>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</si>
  <si>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</si>
  <si>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</si>
  <si>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</si>
  <si>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</si>
  <si>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</si>
  <si>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</si>
  <si>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</si>
  <si>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</si>
  <si>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</si>
  <si>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</si>
  <si>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</si>
  <si>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</si>
  <si>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</si>
  <si>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</si>
  <si>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</si>
  <si>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</si>
  <si>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</si>
  <si>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</si>
  <si>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</si>
  <si>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</si>
  <si>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</si>
  <si>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</si>
  <si>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</si>
  <si>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</si>
  <si>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</si>
  <si>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</si>
  <si>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</si>
  <si>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</si>
  <si>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</si>
  <si>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</si>
  <si>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</si>
  <si>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</si>
  <si>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</si>
  <si>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</si>
  <si>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</si>
  <si>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</si>
  <si>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</si>
  <si>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</si>
  <si>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</si>
  <si>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</si>
  <si>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</si>
  <si>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</si>
  <si>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</si>
  <si>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</si>
  <si>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</si>
  <si>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</si>
  <si>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</si>
  <si>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</si>
  <si>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</si>
  <si>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</si>
  <si>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</si>
  <si>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</si>
  <si>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</si>
  <si>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</si>
  <si>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</si>
  <si>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</si>
  <si>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</si>
  <si>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</si>
  <si>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</si>
  <si>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</si>
  <si>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</si>
  <si>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</si>
  <si>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</si>
  <si>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</si>
  <si>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</si>
  <si>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</si>
  <si>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</si>
  <si>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</si>
  <si>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</si>
  <si>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</si>
  <si>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</si>
  <si>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</si>
  <si>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</si>
  <si>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</si>
  <si>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</si>
  <si>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</si>
  <si>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</si>
  <si>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</si>
  <si>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</si>
  <si>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</si>
  <si>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</si>
  <si>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</si>
  <si>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</si>
  <si>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</si>
  <si>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</si>
  <si>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</si>
  <si>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</si>
  <si>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</si>
  <si>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</si>
  <si>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</si>
  <si>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</si>
  <si>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</si>
  <si>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</si>
  <si>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</si>
  <si>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</si>
  <si>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</si>
  <si>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</si>
  <si>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</si>
  <si>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</si>
  <si>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</si>
  <si>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</si>
  <si>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</si>
  <si>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</si>
  <si>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</si>
  <si>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</si>
  <si>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</si>
  <si>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</si>
  <si>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</si>
  <si>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</si>
  <si>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</si>
  <si>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</si>
  <si>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</si>
  <si>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</si>
  <si>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</si>
  <si>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</si>
  <si>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</si>
  <si>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</si>
  <si>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</si>
  <si>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</si>
  <si>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</si>
  <si>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</si>
  <si>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</si>
  <si>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</si>
  <si>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</si>
  <si>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</si>
  <si>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</si>
  <si>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</si>
  <si>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</si>
  <si>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</si>
  <si>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</si>
  <si>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</si>
  <si>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</si>
  <si>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</si>
  <si>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</si>
  <si>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</si>
  <si>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</si>
  <si>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</si>
  <si>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</si>
  <si>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</si>
  <si>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</si>
  <si>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</si>
  <si>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</si>
  <si>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</si>
  <si>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</si>
  <si>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</si>
  <si>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</si>
  <si>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</si>
  <si>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</si>
  <si>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</si>
  <si>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</si>
  <si>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</si>
  <si>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</si>
  <si>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</si>
  <si>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</si>
  <si>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</si>
  <si>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</si>
  <si>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</si>
  <si>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</si>
  <si>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</si>
  <si>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</si>
  <si>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</si>
  <si>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</si>
  <si>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</si>
  <si>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</si>
  <si>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</si>
  <si>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</si>
  <si>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</si>
  <si>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</si>
  <si>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</si>
  <si>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</si>
  <si>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</si>
  <si>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</si>
  <si>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</si>
  <si>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</si>
  <si>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</si>
  <si>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</si>
  <si>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</si>
  <si>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</si>
  <si>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</si>
  <si>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</si>
  <si>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</si>
  <si>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</si>
  <si>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</si>
  <si>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</si>
  <si>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</si>
  <si>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</si>
  <si>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</si>
  <si>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</si>
  <si>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</si>
  <si>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</si>
  <si>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</si>
  <si>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</si>
  <si>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</si>
  <si>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</si>
  <si>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</si>
  <si>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</si>
  <si>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</si>
  <si>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</si>
  <si>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</si>
  <si>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</si>
  <si>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</si>
  <si>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</si>
  <si>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</si>
  <si>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</si>
  <si>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</si>
  <si>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</si>
  <si>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</si>
  <si>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</si>
  <si>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</si>
  <si>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</si>
  <si>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</si>
  <si>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</si>
  <si>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</si>
  <si>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</si>
  <si>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</si>
  <si>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</si>
  <si>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</si>
  <si>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</si>
  <si>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</si>
  <si>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</si>
  <si>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</si>
  <si>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</si>
  <si>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</si>
  <si>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</si>
  <si>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</si>
  <si>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</si>
  <si>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</si>
  <si>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</si>
  <si>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</si>
  <si>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</si>
  <si>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</si>
  <si>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</si>
  <si>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</si>
  <si>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</si>
  <si>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</si>
  <si>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</si>
  <si>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</si>
  <si>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</si>
  <si>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</si>
  <si>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</si>
  <si>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</si>
  <si>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</si>
  <si>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</si>
  <si>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</si>
  <si>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</si>
  <si>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</si>
  <si>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</si>
  <si>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</si>
  <si>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</si>
  <si>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</si>
  <si>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</si>
  <si>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</si>
  <si>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</si>
  <si>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</si>
  <si>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</si>
  <si>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</si>
  <si>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</si>
  <si>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</si>
  <si>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</si>
  <si>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</si>
  <si>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</si>
  <si>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</si>
  <si>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</si>
  <si>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</si>
  <si>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</si>
  <si>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</si>
  <si>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</si>
  <si>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</si>
  <si>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</si>
  <si>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</si>
  <si>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</si>
  <si>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</si>
  <si>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</si>
  <si>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</si>
  <si>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</si>
  <si>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</si>
  <si>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</si>
  <si>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</si>
  <si>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</si>
  <si>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</si>
  <si>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</si>
  <si>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</si>
  <si>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</si>
  <si>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</si>
  <si>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</si>
  <si>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</si>
  <si>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</si>
  <si>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</si>
  <si>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</si>
  <si>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</si>
  <si>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</si>
  <si>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</si>
  <si>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</si>
  <si>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</si>
  <si>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</si>
  <si>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</si>
  <si>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</si>
  <si>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</si>
  <si>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</si>
  <si>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</si>
  <si>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</si>
  <si>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</si>
  <si>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</si>
  <si>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</si>
  <si>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</si>
  <si>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</si>
  <si>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</si>
  <si>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</si>
  <si>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</si>
  <si>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</si>
  <si>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</si>
  <si>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</si>
  <si>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</si>
  <si>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</si>
  <si>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</si>
  <si>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</si>
  <si>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</si>
  <si>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</si>
  <si>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</si>
  <si>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</si>
  <si>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</si>
  <si>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</si>
  <si>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</si>
  <si>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</si>
  <si>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</si>
  <si>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</si>
  <si>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</si>
  <si>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</si>
  <si>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</si>
  <si>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</si>
  <si>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</si>
  <si>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</si>
  <si>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</si>
  <si>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</si>
  <si>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</si>
  <si>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</si>
  <si>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</si>
  <si>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</si>
  <si>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</si>
  <si>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</si>
  <si>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</si>
  <si>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</si>
  <si>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</si>
  <si>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</si>
  <si>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</si>
  <si>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</si>
  <si>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</si>
  <si>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</si>
  <si>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</si>
  <si>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</si>
  <si>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</si>
  <si>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</si>
  <si>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</si>
  <si>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</si>
  <si>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</si>
  <si>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</si>
  <si>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</si>
  <si>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</si>
  <si>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</si>
  <si>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</si>
  <si>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</si>
  <si>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</si>
  <si>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</si>
  <si>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</si>
  <si>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</si>
  <si>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</si>
  <si>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</si>
  <si>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</si>
  <si>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</si>
  <si>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</si>
  <si>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</si>
  <si>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</si>
  <si>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</si>
  <si>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</si>
  <si>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</si>
  <si>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</si>
  <si>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</si>
  <si>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</si>
  <si>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</si>
  <si>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</si>
  <si>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</si>
  <si>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</si>
  <si>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</si>
  <si>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</si>
  <si>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</si>
  <si>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</si>
  <si>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</si>
  <si>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</si>
  <si>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</si>
  <si>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</si>
  <si>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</si>
  <si>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</si>
  <si>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</si>
  <si>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</si>
  <si>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</si>
  <si>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</si>
  <si>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</si>
  <si>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</si>
  <si>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</si>
  <si>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</si>
  <si>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</si>
  <si>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</si>
  <si>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</si>
  <si>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</si>
  <si>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</si>
  <si>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</si>
  <si>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</si>
  <si>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</si>
  <si>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</si>
  <si>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</si>
  <si>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</si>
  <si>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</si>
  <si>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</si>
  <si>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</si>
  <si>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</si>
  <si>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</si>
  <si>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</si>
  <si>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</si>
  <si>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</si>
  <si>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</si>
  <si>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</si>
  <si>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</si>
  <si>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</si>
  <si>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</si>
  <si>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</si>
  <si>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</si>
  <si>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</si>
  <si>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</si>
  <si>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</si>
  <si>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</si>
  <si>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</si>
  <si>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</si>
  <si>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</si>
  <si>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</si>
  <si>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</si>
  <si>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</si>
  <si>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</si>
  <si>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</si>
  <si>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</si>
  <si>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</si>
  <si>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</si>
  <si>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</si>
  <si>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</si>
  <si>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</si>
  <si>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</si>
  <si>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</si>
  <si>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</si>
  <si>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</si>
  <si>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</si>
  <si>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</si>
  <si>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</si>
  <si>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</si>
  <si>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</si>
  <si>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</si>
  <si>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</si>
  <si>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</si>
  <si>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</si>
  <si>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</si>
  <si>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</si>
  <si>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</si>
  <si>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</si>
  <si>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</si>
  <si>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</si>
  <si>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</si>
  <si>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</si>
  <si>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</si>
  <si>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</si>
  <si>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</si>
  <si>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</si>
  <si>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</si>
  <si>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</si>
  <si>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</si>
  <si>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</si>
  <si>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</si>
  <si>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</si>
  <si>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</si>
  <si>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</si>
  <si>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</si>
  <si>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</si>
  <si>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</si>
  <si>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</si>
  <si>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</si>
  <si>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</si>
  <si>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</si>
  <si>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</si>
  <si>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</si>
  <si>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</si>
  <si>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</si>
  <si>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</si>
  <si>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</si>
  <si>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</si>
  <si>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</si>
  <si>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</si>
  <si>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</si>
  <si>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</si>
  <si>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</si>
  <si>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</si>
  <si>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</si>
  <si>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</si>
  <si>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</si>
  <si>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</si>
  <si>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</si>
  <si>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</si>
  <si>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</si>
  <si>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</si>
  <si>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</si>
  <si>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</si>
  <si>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</si>
  <si>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</si>
  <si>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</si>
  <si>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</si>
  <si>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</si>
  <si>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</si>
  <si>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</si>
  <si>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</si>
  <si>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</si>
  <si>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</si>
  <si>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</si>
  <si>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</si>
  <si>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</si>
  <si>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</si>
  <si>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</si>
  <si>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</si>
  <si>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</si>
  <si>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</si>
  <si>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</si>
  <si>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</si>
  <si>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</si>
  <si>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</si>
  <si>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</si>
  <si>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</si>
  <si>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</si>
  <si>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</si>
  <si>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</si>
  <si>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</si>
  <si>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</si>
  <si>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</si>
  <si>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</si>
  <si>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</si>
  <si>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</si>
  <si>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</si>
  <si>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</si>
  <si>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</si>
  <si>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</si>
  <si>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</si>
  <si>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</si>
  <si>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</si>
  <si>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</si>
  <si>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</si>
  <si>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</si>
  <si>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</si>
  <si>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</si>
  <si>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</si>
  <si>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</si>
  <si>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</si>
  <si>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</si>
  <si>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</si>
  <si>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</si>
  <si>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</si>
  <si>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</si>
  <si>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</si>
  <si>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</si>
  <si>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</si>
  <si>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</si>
  <si>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</si>
  <si>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</si>
  <si>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</si>
  <si>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</si>
  <si>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</si>
  <si>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</si>
  <si>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</si>
  <si>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</si>
  <si>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</si>
  <si>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</si>
  <si>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</si>
  <si>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</si>
  <si>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</si>
  <si>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</si>
  <si>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</si>
  <si>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</si>
  <si>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</si>
  <si>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</si>
  <si>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</si>
  <si>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</si>
  <si>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</si>
  <si>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</si>
  <si>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</si>
  <si>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</si>
  <si>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</si>
  <si>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</si>
  <si>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</si>
  <si>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</si>
  <si>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</si>
  <si>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</si>
  <si>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</si>
  <si>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</si>
  <si>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</si>
  <si>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</si>
  <si>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</si>
  <si>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</si>
  <si>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</si>
  <si>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</si>
  <si>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</si>
  <si>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</si>
  <si>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</si>
  <si>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</si>
  <si>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</si>
  <si>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</si>
  <si>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</si>
  <si>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</si>
  <si>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</si>
  <si>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</si>
  <si>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</si>
  <si>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</si>
  <si>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</si>
  <si>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</si>
  <si>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</si>
  <si>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</si>
  <si>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</si>
  <si>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</si>
  <si>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</si>
  <si>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</si>
  <si>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</si>
  <si>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</si>
  <si>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</si>
  <si>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</si>
  <si>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</si>
  <si>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</si>
  <si>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</si>
  <si>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</si>
  <si>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</si>
  <si>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</si>
  <si>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</si>
  <si>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</si>
  <si>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</si>
  <si>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</si>
  <si>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</si>
  <si>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</si>
  <si>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</si>
  <si>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</si>
  <si>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</si>
  <si>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</si>
  <si>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</si>
  <si>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</si>
  <si>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</si>
  <si>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</si>
  <si>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</si>
  <si>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</si>
  <si>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</si>
  <si>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</si>
  <si>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</si>
  <si>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</si>
  <si>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</si>
  <si>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</si>
  <si>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</si>
  <si>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</si>
  <si>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</si>
  <si>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</si>
  <si>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</si>
  <si>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</si>
  <si>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</si>
  <si>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</si>
  <si>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</si>
  <si>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</si>
  <si>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</si>
  <si>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</si>
  <si>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</si>
  <si>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</si>
  <si>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</si>
  <si>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</si>
  <si>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</si>
  <si>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</si>
  <si>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</si>
  <si>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</si>
  <si>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</si>
  <si>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</si>
  <si>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</si>
  <si>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</si>
  <si>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</si>
  <si>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</si>
  <si>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</si>
  <si>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</si>
  <si>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</si>
  <si>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</si>
  <si>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</si>
  <si>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</si>
  <si>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</si>
  <si>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</si>
  <si>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</si>
  <si>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</si>
  <si>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</si>
  <si>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</si>
  <si>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</si>
  <si>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</si>
  <si>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</si>
  <si>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</si>
  <si>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</si>
  <si>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</si>
  <si>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</si>
  <si>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</si>
  <si>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</si>
  <si>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</si>
  <si>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</si>
  <si>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</si>
  <si>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</si>
  <si>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</si>
  <si>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</si>
  <si>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</si>
  <si>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</si>
  <si>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</si>
  <si>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</si>
  <si>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</si>
  <si>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</si>
  <si>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</si>
  <si>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</si>
  <si>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</si>
  <si>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</si>
  <si>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</si>
  <si>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</si>
  <si>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</si>
  <si>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</si>
  <si>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</si>
  <si>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</si>
  <si>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</si>
  <si>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</si>
  <si>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</si>
  <si>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</si>
  <si>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</si>
  <si>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</si>
  <si>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</si>
  <si>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</si>
  <si>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</si>
  <si>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</si>
  <si>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</si>
  <si>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</si>
  <si>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</si>
  <si>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</si>
  <si>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</si>
  <si>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</si>
  <si>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</si>
  <si>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</si>
  <si>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</si>
  <si>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</si>
  <si>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</si>
  <si>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</si>
  <si>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</si>
  <si>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</si>
  <si>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</si>
  <si>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</si>
  <si>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</si>
  <si>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</si>
  <si>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</si>
  <si>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</si>
  <si>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</si>
  <si>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</si>
  <si>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</si>
  <si>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</si>
  <si>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</si>
  <si>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</si>
  <si>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</si>
  <si>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</si>
  <si>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</si>
  <si>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</si>
  <si>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</si>
  <si>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</si>
  <si>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</si>
  <si>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</si>
  <si>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</si>
  <si>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</si>
  <si>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</si>
  <si>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</si>
  <si>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</si>
  <si>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</si>
  <si>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</si>
  <si>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</si>
  <si>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</si>
  <si>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</si>
  <si>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</si>
  <si>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</si>
  <si>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</si>
  <si>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</si>
  <si>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</si>
  <si>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</si>
  <si>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</si>
  <si>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</si>
  <si>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</si>
  <si>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</si>
  <si>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</si>
  <si>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</si>
  <si>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</si>
  <si>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</si>
  <si>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</si>
  <si>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</si>
  <si>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</si>
  <si>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</si>
  <si>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</si>
  <si>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</si>
  <si>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</si>
  <si>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</si>
  <si>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</si>
  <si>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</si>
  <si>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</si>
  <si>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</si>
  <si>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</si>
  <si>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</si>
  <si>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</si>
  <si>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</si>
  <si>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</si>
  <si>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</si>
  <si>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</si>
  <si>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</si>
  <si>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</si>
  <si>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</si>
  <si>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</si>
  <si>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</si>
  <si>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</si>
  <si>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</si>
  <si>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</si>
  <si>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</si>
  <si>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</si>
  <si>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</si>
  <si>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</si>
  <si>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</si>
  <si>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</si>
  <si>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</si>
  <si>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</si>
  <si>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</si>
  <si>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</si>
  <si>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</si>
  <si>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</si>
  <si>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</si>
  <si>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</si>
  <si>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</si>
  <si>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</si>
  <si>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</si>
  <si>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</si>
  <si>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</si>
  <si>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</si>
  <si>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</si>
  <si>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</si>
  <si>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</si>
  <si>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</si>
  <si>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</si>
  <si>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</si>
  <si>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</si>
  <si>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</si>
  <si>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</si>
  <si>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</si>
  <si>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</si>
  <si>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</si>
  <si>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</si>
  <si>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</si>
  <si>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</si>
  <si>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</si>
  <si>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</si>
  <si>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</si>
  <si>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</si>
  <si>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</si>
  <si>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</si>
  <si>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</si>
  <si>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</si>
  <si>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</si>
  <si>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</si>
  <si>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</si>
  <si>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</si>
  <si>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</si>
  <si>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</si>
  <si>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</si>
  <si>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</si>
  <si>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</si>
  <si>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</si>
  <si>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</si>
  <si>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</si>
  <si>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</si>
  <si>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</si>
  <si>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</si>
  <si>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</si>
  <si>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</si>
  <si>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</si>
  <si>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</si>
  <si>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</si>
  <si>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</si>
  <si>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</si>
  <si>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</si>
  <si>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</si>
  <si>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</si>
  <si>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</si>
  <si>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</si>
  <si>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</si>
  <si>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</si>
  <si>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</si>
  <si>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</si>
  <si>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</si>
  <si>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</si>
  <si>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</si>
  <si>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</si>
  <si>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</si>
  <si>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</si>
  <si>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</si>
  <si>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</si>
  <si>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</si>
  <si>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</si>
  <si>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</si>
  <si>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</si>
  <si>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</si>
  <si>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</si>
  <si>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</si>
  <si>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</si>
  <si>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</si>
  <si>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</si>
  <si>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</si>
  <si>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</si>
  <si>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</si>
  <si>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</si>
  <si>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</si>
  <si>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</si>
  <si>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</si>
  <si>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</si>
  <si>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</si>
  <si>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</si>
  <si>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</si>
  <si>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</si>
  <si>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</si>
  <si>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</si>
  <si>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</si>
  <si>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</si>
  <si>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</si>
  <si>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</si>
  <si>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</si>
  <si>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</si>
  <si>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</si>
  <si>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</si>
  <si>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</si>
  <si>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</si>
  <si>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</si>
  <si>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</si>
  <si>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</si>
  <si>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</si>
  <si>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</si>
  <si>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</si>
  <si>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</si>
  <si>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</si>
  <si>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</si>
  <si>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</si>
  <si>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</si>
  <si>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</si>
  <si>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</si>
  <si>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</si>
  <si>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</si>
  <si>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</si>
  <si>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</si>
  <si>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</si>
  <si>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</si>
  <si>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</si>
  <si>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</si>
  <si>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</si>
  <si>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</si>
  <si>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</si>
  <si>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</si>
  <si>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</si>
  <si>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</si>
  <si>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</si>
  <si>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</si>
  <si>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</si>
  <si>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</si>
  <si>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</si>
  <si>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</si>
  <si>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</si>
  <si>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</si>
  <si>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</si>
  <si>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</si>
  <si>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</si>
  <si>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</si>
  <si>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</si>
  <si>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</si>
  <si>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</si>
  <si>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</si>
  <si>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</si>
  <si>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</si>
  <si>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</si>
  <si>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</si>
  <si>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</si>
  <si>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</si>
  <si>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</si>
  <si>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</si>
  <si>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</si>
  <si>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</si>
  <si>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</si>
  <si>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</si>
  <si>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</si>
  <si>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</si>
  <si>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</si>
  <si>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</si>
  <si>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</si>
  <si>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</si>
  <si>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</si>
  <si>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</si>
  <si>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</si>
  <si>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</si>
  <si>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</si>
  <si>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</si>
  <si>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</si>
  <si>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</si>
  <si>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</si>
  <si>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</si>
  <si>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</si>
  <si>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</si>
  <si>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</si>
  <si>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</si>
  <si>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</si>
  <si>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</si>
  <si>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</si>
  <si>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</si>
  <si>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</si>
  <si>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</si>
  <si>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</si>
  <si>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</si>
  <si>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</si>
  <si>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</si>
  <si>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</si>
  <si>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</si>
  <si>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</si>
  <si>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</si>
  <si>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</si>
  <si>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</si>
  <si>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</si>
  <si>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</si>
  <si>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</si>
  <si>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</si>
  <si>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</si>
  <si>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</si>
  <si>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</si>
  <si>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</si>
  <si>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</si>
  <si>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</si>
  <si>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</si>
  <si>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</si>
  <si>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</si>
  <si>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</si>
  <si>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</si>
  <si>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</si>
  <si>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</si>
  <si>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</si>
  <si>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</si>
  <si>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</si>
  <si>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</si>
  <si>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</si>
  <si>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</si>
  <si>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</si>
  <si>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</si>
  <si>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</si>
  <si>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</si>
  <si>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</si>
  <si>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</si>
  <si>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</si>
  <si>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</si>
  <si>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</si>
  <si>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</si>
  <si>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</si>
  <si>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</si>
  <si>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</si>
  <si>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</si>
  <si>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</si>
  <si>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</si>
  <si>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</si>
  <si>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</si>
  <si>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</si>
  <si>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</si>
  <si>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</si>
  <si>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</si>
  <si>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</si>
  <si>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</si>
  <si>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</si>
  <si>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</si>
  <si>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</si>
  <si>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</si>
  <si>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</si>
  <si>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</si>
  <si>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</si>
  <si>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</si>
  <si>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</si>
  <si>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</si>
  <si>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</si>
  <si>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</si>
  <si>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</si>
  <si>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</si>
  <si>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</si>
  <si>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</si>
  <si>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</si>
  <si>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</si>
  <si>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</si>
  <si>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</si>
  <si>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</si>
  <si>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</si>
  <si>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</si>
  <si>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</si>
  <si>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</si>
  <si>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</si>
  <si>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</si>
  <si>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</si>
  <si>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</si>
  <si>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</si>
  <si>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</si>
  <si>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</si>
  <si>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</si>
  <si>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</si>
  <si>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</si>
  <si>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</si>
  <si>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</si>
  <si>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</si>
  <si>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</si>
  <si>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</si>
  <si>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</si>
  <si>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</si>
  <si>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</si>
  <si>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</si>
  <si>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</si>
  <si>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</si>
  <si>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</si>
  <si>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</si>
  <si>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</si>
  <si>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</si>
  <si>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</si>
  <si>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</si>
  <si>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</si>
  <si>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</si>
  <si>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</si>
  <si>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</si>
  <si>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</si>
  <si>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</si>
  <si>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</si>
  <si>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</si>
  <si>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</si>
  <si>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</si>
  <si>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</si>
  <si>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</si>
  <si>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</si>
  <si>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</si>
  <si>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</si>
  <si>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</si>
  <si>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</si>
  <si>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</si>
  <si>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</si>
  <si>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</si>
  <si>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</si>
  <si>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</si>
  <si>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</si>
  <si>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</si>
  <si>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</si>
  <si>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</si>
  <si>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</si>
  <si>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</si>
  <si>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</si>
  <si>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</si>
  <si>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</si>
  <si>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</si>
  <si>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</si>
  <si>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</si>
  <si>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</si>
  <si>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</si>
  <si>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</si>
  <si>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</si>
  <si>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</si>
  <si>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</si>
  <si>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</si>
  <si>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</si>
  <si>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</si>
  <si>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</si>
  <si>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</si>
  <si>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</si>
  <si>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</si>
  <si>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</si>
  <si>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</si>
  <si>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</si>
  <si>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</si>
  <si>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</si>
  <si>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</si>
  <si>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</si>
  <si>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</si>
  <si>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</si>
  <si>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</si>
  <si>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</si>
  <si>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</si>
  <si>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</si>
  <si>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</si>
  <si>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</si>
  <si>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</si>
  <si>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</si>
  <si>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</si>
  <si>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</si>
  <si>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</si>
  <si>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</si>
  <si>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</si>
  <si>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</si>
  <si>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</si>
  <si>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</si>
  <si>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</si>
  <si>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</si>
  <si>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</si>
  <si>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</si>
  <si>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</si>
  <si>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</si>
  <si>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</si>
  <si>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</si>
  <si>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</si>
  <si>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</si>
  <si>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</si>
  <si>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</si>
  <si>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</si>
  <si>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</si>
  <si>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</si>
  <si>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</si>
  <si>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</si>
  <si>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</si>
  <si>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</si>
  <si>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</si>
  <si>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</si>
  <si>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</si>
  <si>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</si>
  <si>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</si>
  <si>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</si>
  <si>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</si>
  <si>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</si>
  <si>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</si>
  <si>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</si>
  <si>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</si>
  <si>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</si>
  <si>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</si>
  <si>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</si>
  <si>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</si>
  <si>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</si>
  <si>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</si>
  <si>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</si>
  <si>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</si>
  <si>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</si>
  <si>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</si>
  <si>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</si>
  <si>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</si>
  <si>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</si>
  <si>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</si>
  <si>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</si>
  <si>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</si>
  <si>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</si>
  <si>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</si>
  <si>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</si>
  <si>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</si>
  <si>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</si>
  <si>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</si>
  <si>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</si>
  <si>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</si>
  <si>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</si>
  <si>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</si>
  <si>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</si>
  <si>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</si>
  <si>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</si>
  <si>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</si>
  <si>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</si>
  <si>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</si>
  <si>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</si>
  <si>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</si>
  <si>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</si>
  <si>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</si>
  <si>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</si>
  <si>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</si>
  <si>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</si>
  <si>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</si>
  <si>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</si>
  <si>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</si>
  <si>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</si>
  <si>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</si>
  <si>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</si>
  <si>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</si>
  <si>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</si>
  <si>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</si>
  <si>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</si>
  <si>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</si>
  <si>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</si>
  <si>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</si>
  <si>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</si>
  <si>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</si>
  <si>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</si>
  <si>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</si>
  <si>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</si>
  <si>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</si>
  <si>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</si>
  <si>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</si>
  <si>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</si>
  <si>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</si>
  <si>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</si>
  <si>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</si>
  <si>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</si>
  <si>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</si>
  <si>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</si>
  <si>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</si>
  <si>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</si>
  <si>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</si>
  <si>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</si>
  <si>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</si>
  <si>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</si>
  <si>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</si>
  <si>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</si>
  <si>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</si>
  <si>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</si>
  <si>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</si>
  <si>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</si>
  <si>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</si>
  <si>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</si>
  <si>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</si>
  <si>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</si>
  <si>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</si>
  <si>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</si>
  <si>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</si>
  <si>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</si>
  <si>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</si>
  <si>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</si>
  <si>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</si>
  <si>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</si>
  <si>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</si>
  <si>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</si>
  <si>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</si>
  <si>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</si>
  <si>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</si>
  <si>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</si>
  <si>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</si>
  <si>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</si>
  <si>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</si>
  <si>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</si>
  <si>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</si>
  <si>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</si>
  <si>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</si>
  <si>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</si>
  <si>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</si>
  <si>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</si>
  <si>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</si>
  <si>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</si>
  <si>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</si>
  <si>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</si>
  <si>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</si>
  <si>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</si>
  <si>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</si>
  <si>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</si>
  <si>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</si>
  <si>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</si>
  <si>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</si>
  <si>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</si>
  <si>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</si>
  <si>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</si>
  <si>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</si>
  <si>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</si>
  <si>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</si>
  <si>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</si>
  <si>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</si>
  <si>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</si>
  <si>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</si>
  <si>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</si>
  <si>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</si>
  <si>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</si>
  <si>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</si>
  <si>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</si>
  <si>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</si>
  <si>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</si>
  <si>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</si>
  <si>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</si>
  <si>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</si>
  <si>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</si>
  <si>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</si>
  <si>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</si>
  <si>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</si>
  <si>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</si>
  <si>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</si>
  <si>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</si>
  <si>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</si>
  <si>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</si>
  <si>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</si>
  <si>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</si>
  <si>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</si>
  <si>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</si>
  <si>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</si>
  <si>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</si>
  <si>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</si>
  <si>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</si>
  <si>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</si>
  <si>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</si>
  <si>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</si>
  <si>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</si>
  <si>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</si>
  <si>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</si>
  <si>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</si>
  <si>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</si>
  <si>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</si>
  <si>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</si>
  <si>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</si>
  <si>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</si>
  <si>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</si>
  <si>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</si>
  <si>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</si>
  <si>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</si>
  <si>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</si>
  <si>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</si>
  <si>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</si>
  <si>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</si>
  <si>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</si>
  <si>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</si>
  <si>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</si>
  <si>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</si>
  <si>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</si>
  <si>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</si>
  <si>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</si>
  <si>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</si>
  <si>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</si>
  <si>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</si>
  <si>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</si>
  <si>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</si>
  <si>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</si>
  <si>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</si>
  <si>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</si>
  <si>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</si>
  <si>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</si>
  <si>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</si>
  <si>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</si>
  <si>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</si>
  <si>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</si>
  <si>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</si>
  <si>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</si>
  <si>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</si>
  <si>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</si>
  <si>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</si>
  <si>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</si>
  <si>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</si>
  <si>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</si>
  <si>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</si>
  <si>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</si>
  <si>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</si>
  <si>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</si>
  <si>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</si>
  <si>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</si>
  <si>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</si>
  <si>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</si>
  <si>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</si>
  <si>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</si>
  <si>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</si>
  <si>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</si>
  <si>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</si>
  <si>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</si>
  <si>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</si>
  <si>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</si>
  <si>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</si>
  <si>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</si>
  <si>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</si>
  <si>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</si>
  <si>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</si>
  <si>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</si>
  <si>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</si>
  <si>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</si>
  <si>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</si>
  <si>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</si>
  <si>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</si>
  <si>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</si>
  <si>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</si>
  <si>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</si>
  <si>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</si>
  <si>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</si>
  <si>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</si>
  <si>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</si>
  <si>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</si>
  <si>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</si>
  <si>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</si>
  <si>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</si>
  <si>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</si>
  <si>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</si>
  <si>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</si>
  <si>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</si>
  <si>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</si>
  <si>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</si>
  <si>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</si>
  <si>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</si>
  <si>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</si>
  <si>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</si>
  <si>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</si>
  <si>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</si>
  <si>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</si>
  <si>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</si>
  <si>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</si>
  <si>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</si>
  <si>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</si>
  <si>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</si>
  <si>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</si>
  <si>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</si>
  <si>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</si>
  <si>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</si>
  <si>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</si>
  <si>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</si>
  <si>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</si>
  <si>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</si>
  <si>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</si>
  <si>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</si>
  <si>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</si>
  <si>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</si>
  <si>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</si>
  <si>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</si>
  <si>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</si>
  <si>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</si>
  <si>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</si>
  <si>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</si>
  <si>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</si>
  <si>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</si>
  <si>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</si>
  <si>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</si>
  <si>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</si>
  <si>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</si>
  <si>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</si>
  <si>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</si>
  <si>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</si>
  <si>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</si>
  <si>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</si>
  <si>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</si>
  <si>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</si>
  <si>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</si>
  <si>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</si>
  <si>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</si>
  <si>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</si>
  <si>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</si>
  <si>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</si>
  <si>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</si>
  <si>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</si>
  <si>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</si>
  <si>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</si>
  <si>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</si>
  <si>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</si>
  <si>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</si>
  <si>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</si>
  <si>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</si>
  <si>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</si>
  <si>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</si>
  <si>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</si>
  <si>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</si>
  <si>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</si>
  <si>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</si>
  <si>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</si>
  <si>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</si>
  <si>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</si>
  <si>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</si>
  <si>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</si>
  <si>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</si>
  <si>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</si>
  <si>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</si>
  <si>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</si>
  <si>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</si>
  <si>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</si>
  <si>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</si>
  <si>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</si>
  <si>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</si>
  <si>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</si>
  <si>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</si>
  <si>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</si>
  <si>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</si>
  <si>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</si>
  <si>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</si>
  <si>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</si>
  <si>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</si>
  <si>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</si>
  <si>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</si>
  <si>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</si>
  <si>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</si>
  <si>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</si>
  <si>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</si>
  <si>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</si>
  <si>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</si>
  <si>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</si>
  <si>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</si>
  <si>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</si>
  <si>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</si>
  <si>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</si>
  <si>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</si>
  <si>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</si>
  <si>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</si>
  <si>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</si>
  <si>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</si>
  <si>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</si>
  <si>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</si>
  <si>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</si>
  <si>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</si>
  <si>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</si>
  <si>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</si>
  <si>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</si>
  <si>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</si>
  <si>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</si>
  <si>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</si>
  <si>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</si>
  <si>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</si>
  <si>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</si>
  <si>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</si>
  <si>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</si>
  <si>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</si>
  <si>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</si>
  <si>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</si>
  <si>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</si>
  <si>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</si>
  <si>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</si>
  <si>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</si>
  <si>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</si>
  <si>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</si>
  <si>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</si>
  <si>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</si>
  <si>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</si>
  <si>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</si>
  <si>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</si>
  <si>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</si>
  <si>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</si>
  <si>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</si>
  <si>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</si>
  <si>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</si>
  <si>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</si>
  <si>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</si>
  <si>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</si>
  <si>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</si>
  <si>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</si>
  <si>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</si>
  <si>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</si>
  <si>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</si>
  <si>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</si>
  <si>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</si>
  <si>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</si>
  <si>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</si>
  <si>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</si>
  <si>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</si>
  <si>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</si>
  <si>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</si>
  <si>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</si>
  <si>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</si>
  <si>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</si>
  <si>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</si>
  <si>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</si>
  <si>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</si>
  <si>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</si>
  <si>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</si>
  <si>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</si>
  <si>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</si>
  <si>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</si>
  <si>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</si>
  <si>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</si>
  <si>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</si>
  <si>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</si>
  <si>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</si>
  <si>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</si>
  <si>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</si>
  <si>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</si>
  <si>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</si>
  <si>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</si>
  <si>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</si>
  <si>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</si>
  <si>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</si>
  <si>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</si>
  <si>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</si>
  <si>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</si>
  <si>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</si>
  <si>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</si>
  <si>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</si>
  <si>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</si>
  <si>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</si>
  <si>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</si>
  <si>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</si>
  <si>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</si>
  <si>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</si>
  <si>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</si>
  <si>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</si>
  <si>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</si>
  <si>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</si>
  <si>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</si>
  <si>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</si>
  <si>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</si>
  <si>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</si>
  <si>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</si>
  <si>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</si>
  <si>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</si>
  <si>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</si>
  <si>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</si>
  <si>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</si>
  <si>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</si>
  <si>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</si>
  <si>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</si>
  <si>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</si>
  <si>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</si>
  <si>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</si>
  <si>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</si>
  <si>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</si>
  <si>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</si>
  <si>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</si>
  <si>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</si>
  <si>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</si>
  <si>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</si>
  <si>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</si>
  <si>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</si>
  <si>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</si>
  <si>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</si>
  <si>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</si>
  <si>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</si>
  <si>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</si>
  <si>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</si>
  <si>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</si>
  <si>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</si>
  <si>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</si>
  <si>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</si>
  <si>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</si>
  <si>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</si>
  <si>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</si>
  <si>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</si>
  <si>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</si>
  <si>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</si>
  <si>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</si>
  <si>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</si>
  <si>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</si>
  <si>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</si>
  <si>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</si>
  <si>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</si>
  <si>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</si>
  <si>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</si>
  <si>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</si>
  <si>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</si>
  <si>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</si>
  <si>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</si>
  <si>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</si>
  <si>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</si>
  <si>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</si>
  <si>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</si>
  <si>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</si>
  <si>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</si>
  <si>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</si>
  <si>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</si>
  <si>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</si>
  <si>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</si>
  <si>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</si>
  <si>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</si>
  <si>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</si>
  <si>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</si>
  <si>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</si>
  <si>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</si>
  <si>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</si>
  <si>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</si>
  <si>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</si>
  <si>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</si>
  <si>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</si>
  <si>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</si>
  <si>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</si>
  <si>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</si>
  <si>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</si>
  <si>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</si>
  <si>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</si>
  <si>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</si>
  <si>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</si>
  <si>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</si>
  <si>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</si>
  <si>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</si>
  <si>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</si>
  <si>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</si>
  <si>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</si>
  <si>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</si>
  <si>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</si>
  <si>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</si>
  <si>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</si>
  <si>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</si>
  <si>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</si>
  <si>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</si>
  <si>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</si>
  <si>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</si>
  <si>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</si>
  <si>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</si>
  <si>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</si>
  <si>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</si>
  <si>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</si>
  <si>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</si>
  <si>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</si>
  <si>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</si>
  <si>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</si>
  <si>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</si>
  <si>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</si>
  <si>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</si>
  <si>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</si>
  <si>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</si>
  <si>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</si>
  <si>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</si>
  <si>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</si>
  <si>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</si>
  <si>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</si>
  <si>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</si>
  <si>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</si>
  <si>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</si>
  <si>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</si>
  <si>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</si>
  <si>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</si>
  <si>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</si>
  <si>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</si>
  <si>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</si>
  <si>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</si>
  <si>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</si>
  <si>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</si>
  <si>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</si>
  <si>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</si>
  <si>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</si>
  <si>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</si>
  <si>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</si>
  <si>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</si>
  <si>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</si>
  <si>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</si>
  <si>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</si>
  <si>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</si>
  <si>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</si>
  <si>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</si>
  <si>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</si>
  <si>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</si>
  <si>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</si>
  <si>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</si>
  <si>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</si>
  <si>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</si>
  <si>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</si>
  <si>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</si>
  <si>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</si>
  <si>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</si>
  <si>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</si>
  <si>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</si>
  <si>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</si>
  <si>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</si>
  <si>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</si>
  <si>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</si>
  <si>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</si>
  <si>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</si>
  <si>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</si>
  <si>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</si>
  <si>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</si>
  <si>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</si>
  <si>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</si>
  <si>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</si>
  <si>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</si>
  <si>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</si>
  <si>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</si>
  <si>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</si>
  <si>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</si>
  <si>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</si>
  <si>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</si>
  <si>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</si>
  <si>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</si>
  <si>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</si>
  <si>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</si>
  <si>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</si>
  <si>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</si>
  <si>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</si>
  <si>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</si>
  <si>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</si>
  <si>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</si>
  <si>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</si>
  <si>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</si>
  <si>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</si>
  <si>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</si>
  <si>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</si>
  <si>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</si>
  <si>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</si>
  <si>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</si>
  <si>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</si>
  <si>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</si>
  <si>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</si>
  <si>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</si>
  <si>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</si>
  <si>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</si>
  <si>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</si>
  <si>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</si>
  <si>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</si>
  <si>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</si>
  <si>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</si>
  <si>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</si>
  <si>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</si>
  <si>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</si>
  <si>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</si>
  <si>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</si>
  <si>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</si>
  <si>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</si>
  <si>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</si>
  <si>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</si>
  <si>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</si>
  <si>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</si>
  <si>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</si>
  <si>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</si>
  <si>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</si>
  <si>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</si>
  <si>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</si>
  <si>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</si>
  <si>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</si>
  <si>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</si>
  <si>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</si>
  <si>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</si>
  <si>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</si>
  <si>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</si>
  <si>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</si>
  <si>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</si>
  <si>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</si>
  <si>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</si>
  <si>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</si>
  <si>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</si>
  <si>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</si>
  <si>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</si>
  <si>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</si>
  <si>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</si>
  <si>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</si>
  <si>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</si>
  <si>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</si>
  <si>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</si>
  <si>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</si>
  <si>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</si>
  <si>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</si>
  <si>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</si>
  <si>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</si>
  <si>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</si>
  <si>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</si>
  <si>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</si>
  <si>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</si>
  <si>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</si>
  <si>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</si>
  <si>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</si>
  <si>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</si>
  <si>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</si>
  <si>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</si>
  <si>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</si>
  <si>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</si>
  <si>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</si>
  <si>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</si>
  <si>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</si>
  <si>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</si>
  <si>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</si>
  <si>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</si>
  <si>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</si>
  <si>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</si>
  <si>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</si>
  <si>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</si>
  <si>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</si>
  <si>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</si>
  <si>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</si>
  <si>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</si>
  <si>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</si>
  <si>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</si>
  <si>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</si>
  <si>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</si>
  <si>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</si>
  <si>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</si>
  <si>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</si>
  <si>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</si>
  <si>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</si>
  <si>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</si>
  <si>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</si>
  <si>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</si>
  <si>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</si>
  <si>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</si>
  <si>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</si>
  <si>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</si>
  <si>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</si>
  <si>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</si>
  <si>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</si>
  <si>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</si>
  <si>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</si>
  <si>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</si>
  <si>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</si>
  <si>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</si>
  <si>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</si>
  <si>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</si>
  <si>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</si>
  <si>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</si>
  <si>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</si>
  <si>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</si>
  <si>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</si>
  <si>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</si>
  <si>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</si>
  <si>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</si>
  <si>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</si>
  <si>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</si>
  <si>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</si>
  <si>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</si>
  <si>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</si>
  <si>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</si>
  <si>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</si>
  <si>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</si>
  <si>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</si>
  <si>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</si>
  <si>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</si>
  <si>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</si>
  <si>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</si>
  <si>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</si>
  <si>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</si>
  <si>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</si>
  <si>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</si>
  <si>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</si>
  <si>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</si>
  <si>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</si>
  <si>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</si>
  <si>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</si>
  <si>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</si>
  <si>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</si>
  <si>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</si>
  <si>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</si>
  <si>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</si>
  <si>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</si>
  <si>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</si>
  <si>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</si>
  <si>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</si>
  <si>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</si>
  <si>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</si>
  <si>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</si>
  <si>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</si>
  <si>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</si>
  <si>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</si>
  <si>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</si>
  <si>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</si>
  <si>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</si>
  <si>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</si>
  <si>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</si>
  <si>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</si>
  <si>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</si>
  <si>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</si>
  <si>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</si>
  <si>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</si>
  <si>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</si>
  <si>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</si>
  <si>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</si>
  <si>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</si>
  <si>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</si>
  <si>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</si>
  <si>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</si>
  <si>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</si>
  <si>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</si>
  <si>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</si>
  <si>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</si>
  <si>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</si>
  <si>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</si>
  <si>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</si>
  <si>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</si>
  <si>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</si>
  <si>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</si>
  <si>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</si>
  <si>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</si>
  <si>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</si>
  <si>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</si>
  <si>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</si>
  <si>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</si>
  <si>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</si>
  <si>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</si>
  <si>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</si>
  <si>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</si>
  <si>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</si>
  <si>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</si>
  <si>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</si>
  <si>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</si>
  <si>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</si>
  <si>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</si>
  <si>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</si>
  <si>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</si>
  <si>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</si>
  <si>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</si>
  <si>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</si>
  <si>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</si>
  <si>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</si>
  <si>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</si>
  <si>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</si>
  <si>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</si>
  <si>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</si>
  <si>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</si>
  <si>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</si>
  <si>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</si>
  <si>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</si>
  <si>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</si>
  <si>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</si>
  <si>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</si>
  <si>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</si>
  <si>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</si>
  <si>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</si>
  <si>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</si>
  <si>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</si>
  <si>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</si>
  <si>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</si>
  <si>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</si>
  <si>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</si>
  <si>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</si>
  <si>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</si>
  <si>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</si>
  <si>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</si>
  <si>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</si>
  <si>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</si>
  <si>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</si>
  <si>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</si>
  <si>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</si>
  <si>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</si>
  <si>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</si>
  <si>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</si>
  <si>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</si>
  <si>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</si>
  <si>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</si>
  <si>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</si>
  <si>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</si>
  <si>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</si>
  <si>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</si>
  <si>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</si>
  <si>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</si>
  <si>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</si>
  <si>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</si>
  <si>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</si>
  <si>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</si>
  <si>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</si>
  <si>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</si>
  <si>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</si>
  <si>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</si>
  <si>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</si>
  <si>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</si>
  <si>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</si>
  <si>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</si>
  <si>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</si>
  <si>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</si>
  <si>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</si>
  <si>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</si>
  <si>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</si>
  <si>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</si>
  <si>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</si>
  <si>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</si>
  <si>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</si>
  <si>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</si>
  <si>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</si>
  <si>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</si>
  <si>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</si>
  <si>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</si>
  <si>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</si>
  <si>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</si>
  <si>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</si>
  <si>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</si>
  <si>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</si>
  <si>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</si>
  <si>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</si>
  <si>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</si>
  <si>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</si>
  <si>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</si>
  <si>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</si>
  <si>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</si>
  <si>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</si>
  <si>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</si>
  <si>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</si>
  <si>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</si>
  <si>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</si>
  <si>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</si>
  <si>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</si>
  <si>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</si>
  <si>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</si>
  <si>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</si>
  <si>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</si>
  <si>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</si>
  <si>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</si>
  <si>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</si>
  <si>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</si>
  <si>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</si>
  <si>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</si>
  <si>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</si>
  <si>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</si>
  <si>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</si>
  <si>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</si>
  <si>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</si>
  <si>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</si>
  <si>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</si>
  <si>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</si>
  <si>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</si>
  <si>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</si>
  <si>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</si>
  <si>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</si>
  <si>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</si>
  <si>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</si>
  <si>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</si>
  <si>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</si>
  <si>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</si>
  <si>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</si>
  <si>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</si>
  <si>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</si>
  <si>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</si>
  <si>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</si>
  <si>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</si>
  <si>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</si>
  <si>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</si>
  <si>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</si>
  <si>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</si>
  <si>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</si>
  <si>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</si>
  <si>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</si>
  <si>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</si>
  <si>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</si>
  <si>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</si>
  <si>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</si>
  <si>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</si>
  <si>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</si>
  <si>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</si>
  <si>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</si>
  <si>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</si>
  <si>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</si>
  <si>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</si>
  <si>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</si>
  <si>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</si>
  <si>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</si>
  <si>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</si>
  <si>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</si>
  <si>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</si>
  <si>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</si>
  <si>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</si>
  <si>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</si>
  <si>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</si>
  <si>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</si>
  <si>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</si>
  <si>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</si>
  <si>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</si>
  <si>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</si>
  <si>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</si>
  <si>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</si>
  <si>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</si>
  <si>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</si>
  <si>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</si>
  <si>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</si>
  <si>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</si>
  <si>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</si>
  <si>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</si>
  <si>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</si>
  <si>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</si>
  <si>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</si>
  <si>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</si>
  <si>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</si>
  <si>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</si>
  <si>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</si>
  <si>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</si>
  <si>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</si>
  <si>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</si>
  <si>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</si>
  <si>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</si>
  <si>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</si>
  <si>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</si>
  <si>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</si>
  <si>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</si>
  <si>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</si>
  <si>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</si>
  <si>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</si>
  <si>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</si>
  <si>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</si>
  <si>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</si>
  <si>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</si>
  <si>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</si>
  <si>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</si>
  <si>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</si>
  <si>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</si>
  <si>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</si>
  <si>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</si>
  <si>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</si>
  <si>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</si>
  <si>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</si>
  <si>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</si>
  <si>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</si>
  <si>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</si>
  <si>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</si>
  <si>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</si>
  <si>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</si>
  <si>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</si>
  <si>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</si>
  <si>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</si>
  <si>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</si>
  <si>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</si>
  <si>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</si>
  <si>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</si>
  <si>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</si>
  <si>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</si>
  <si>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</si>
  <si>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</si>
  <si>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</si>
  <si>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</si>
  <si>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</si>
  <si>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</si>
  <si>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</si>
  <si>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</si>
  <si>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</si>
  <si>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</si>
  <si>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</si>
  <si>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</si>
  <si>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</si>
  <si>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</si>
  <si>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</si>
  <si>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</si>
  <si>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</si>
  <si>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</si>
  <si>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</si>
  <si>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</si>
  <si>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</si>
  <si>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</si>
  <si>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</si>
  <si>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</si>
  <si>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</si>
  <si>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</si>
  <si>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</si>
  <si>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</si>
  <si>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</si>
  <si>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</si>
  <si>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</si>
  <si>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</si>
  <si>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</si>
  <si>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</si>
  <si>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</si>
  <si>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</si>
  <si>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</si>
  <si>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</si>
  <si>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</si>
  <si>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</si>
  <si>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</si>
  <si>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</si>
  <si>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</si>
  <si>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</si>
  <si>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</si>
  <si>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</si>
  <si>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</si>
  <si>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</si>
  <si>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</si>
  <si>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</si>
  <si>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</si>
  <si>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</si>
  <si>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</si>
  <si>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</si>
  <si>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</si>
  <si>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</si>
  <si>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</si>
  <si>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</si>
  <si>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</si>
  <si>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</si>
  <si>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</si>
  <si>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</si>
  <si>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</si>
  <si>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</si>
  <si>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</si>
  <si>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</si>
  <si>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</si>
  <si>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</si>
  <si>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</si>
  <si>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</si>
  <si>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</si>
  <si>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</si>
  <si>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</si>
  <si>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</si>
  <si>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</si>
  <si>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</si>
  <si>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</si>
  <si>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</si>
  <si>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</si>
  <si>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</si>
  <si>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</si>
  <si>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</si>
  <si>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</si>
  <si>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</si>
  <si>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</si>
  <si>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</si>
  <si>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</si>
  <si>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</si>
  <si>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</si>
  <si>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</si>
  <si>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</si>
  <si>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</si>
  <si>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</si>
  <si>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</si>
  <si>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</si>
  <si>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</si>
  <si>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</si>
  <si>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</si>
  <si>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</si>
  <si>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</si>
  <si>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</si>
  <si>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</si>
  <si>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</si>
  <si>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</si>
  <si>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</si>
  <si>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</si>
  <si>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</si>
  <si>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</si>
  <si>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</si>
  <si>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</si>
  <si>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</si>
  <si>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</si>
  <si>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</si>
  <si>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</si>
  <si>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</si>
  <si>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</si>
  <si>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</si>
  <si>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</si>
  <si>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</si>
  <si>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</si>
  <si>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</si>
  <si>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</si>
  <si>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</si>
  <si>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</si>
  <si>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</si>
  <si>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</si>
  <si>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</si>
  <si>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</si>
  <si>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</si>
  <si>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</si>
  <si>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</si>
  <si>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</si>
  <si>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</si>
  <si>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</si>
  <si>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</si>
  <si>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</si>
  <si>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</si>
  <si>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</si>
  <si>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</si>
  <si>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</si>
  <si>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</si>
  <si>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</si>
  <si>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</si>
  <si>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</si>
  <si>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</si>
  <si>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</si>
  <si>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</si>
  <si>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</si>
  <si>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</si>
  <si>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</si>
  <si>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</si>
  <si>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</si>
  <si>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</si>
  <si>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</si>
  <si>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</si>
  <si>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</si>
  <si>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</si>
  <si>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</si>
  <si>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</si>
  <si>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</si>
  <si>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</si>
  <si>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</si>
  <si>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</si>
  <si>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</si>
  <si>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</si>
  <si>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</si>
  <si>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</si>
  <si>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</si>
  <si>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</si>
  <si>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</si>
  <si>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</si>
  <si>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</si>
  <si>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</si>
  <si>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</si>
  <si>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</si>
  <si>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</si>
  <si>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</si>
  <si>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</si>
  <si>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</si>
  <si>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</si>
  <si>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</si>
  <si>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</si>
  <si>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</si>
  <si>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</si>
  <si>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</si>
  <si>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</si>
  <si>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</si>
  <si>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</si>
  <si>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</si>
  <si>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</si>
  <si>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</si>
  <si>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</si>
  <si>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</si>
  <si>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</si>
  <si>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</si>
  <si>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</si>
  <si>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</si>
  <si>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</si>
  <si>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</si>
  <si>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</si>
  <si>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</si>
  <si>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</si>
  <si>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</si>
  <si>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</si>
  <si>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</si>
  <si>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</si>
  <si>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</si>
  <si>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</si>
  <si>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</si>
  <si>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</si>
  <si>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</si>
  <si>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</si>
  <si>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</si>
  <si>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</si>
  <si>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</si>
  <si>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</si>
  <si>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</si>
  <si>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</si>
  <si>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</si>
  <si>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</si>
  <si>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</si>
  <si>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</si>
  <si>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</si>
  <si>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</si>
  <si>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</si>
  <si>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</si>
  <si>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</si>
  <si>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</si>
  <si>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</si>
  <si>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</si>
  <si>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</si>
  <si>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</si>
  <si>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</si>
  <si>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</si>
  <si>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</si>
  <si>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</si>
  <si>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</si>
  <si>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</si>
  <si>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</si>
  <si>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</si>
  <si>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</si>
  <si>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</si>
  <si>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</si>
  <si>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</si>
  <si>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</si>
  <si>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</si>
  <si>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</si>
  <si>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</si>
  <si>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</si>
  <si>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</si>
  <si>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</si>
  <si>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</si>
  <si>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</si>
  <si>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</si>
  <si>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</si>
  <si>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</si>
  <si>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</si>
  <si>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</si>
  <si>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</si>
  <si>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</si>
  <si>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</si>
  <si>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</si>
  <si>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</si>
  <si>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</si>
  <si>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</si>
  <si>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</si>
  <si>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</si>
  <si>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</si>
  <si>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</si>
  <si>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</si>
  <si>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</si>
  <si>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</si>
  <si>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</si>
  <si>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</si>
  <si>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</si>
  <si>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</si>
  <si>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</si>
  <si>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</si>
  <si>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</si>
  <si>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</si>
  <si>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</si>
  <si>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</si>
  <si>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</si>
  <si>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</si>
  <si>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</si>
  <si>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</si>
  <si>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</si>
  <si>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</si>
  <si>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</si>
  <si>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</si>
  <si>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</si>
  <si>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</si>
  <si>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</si>
  <si>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</si>
  <si>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</si>
  <si>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</si>
  <si>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</si>
  <si>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</si>
  <si>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</si>
  <si>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</si>
  <si>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</si>
  <si>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</si>
  <si>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</si>
  <si>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</si>
  <si>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</si>
  <si>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</si>
  <si>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</si>
  <si>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</si>
  <si>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</si>
  <si>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</si>
  <si>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</si>
  <si>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</si>
  <si>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</si>
  <si>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</si>
  <si>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</si>
  <si>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</si>
  <si>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</si>
  <si>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</si>
  <si>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</si>
  <si>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</si>
  <si>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</si>
  <si>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</si>
  <si>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</si>
  <si>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</si>
  <si>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</si>
  <si>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</si>
  <si>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</si>
  <si>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</si>
  <si>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</si>
  <si>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</si>
  <si>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</si>
  <si>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</si>
  <si>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</si>
  <si>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</si>
  <si>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</si>
  <si>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</si>
  <si>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</si>
  <si>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</si>
  <si>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</si>
  <si>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</si>
  <si>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</si>
  <si>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</si>
  <si>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</si>
  <si>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</si>
  <si>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</si>
  <si>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</si>
  <si>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</si>
  <si>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</si>
  <si>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</si>
  <si>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</si>
  <si>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</si>
  <si>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</si>
  <si>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</si>
  <si>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</si>
  <si>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</si>
  <si>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</si>
  <si>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</si>
  <si>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</si>
  <si>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</si>
  <si>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</si>
  <si>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</si>
  <si>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</si>
  <si>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</si>
  <si>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</si>
  <si>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</si>
  <si>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</si>
  <si>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</si>
  <si>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</si>
  <si>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</si>
  <si>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</si>
  <si>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</si>
  <si>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</si>
  <si>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</si>
  <si>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</si>
  <si>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</si>
  <si>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</si>
  <si>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</si>
  <si>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</si>
  <si>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</si>
  <si>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</si>
  <si>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</si>
  <si>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</si>
  <si>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</si>
  <si>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</si>
  <si>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</si>
  <si>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</si>
  <si>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</si>
  <si>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</si>
  <si>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</si>
  <si>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</si>
  <si>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</si>
  <si>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</si>
  <si>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</si>
  <si>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</si>
  <si>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</si>
  <si>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</si>
  <si>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</si>
  <si>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</si>
  <si>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</si>
  <si>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</si>
  <si>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</si>
  <si>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</si>
  <si>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</si>
  <si>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</si>
  <si>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</si>
  <si>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</si>
  <si>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</si>
  <si>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</si>
  <si>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</si>
  <si>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</si>
  <si>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</si>
  <si>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</si>
  <si>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</si>
  <si>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</si>
  <si>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</si>
  <si>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</si>
  <si>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</si>
  <si>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</si>
  <si>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</si>
  <si>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</si>
  <si>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</si>
  <si>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</si>
  <si>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</si>
  <si>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</si>
  <si>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</si>
  <si>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</si>
  <si>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</si>
  <si>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</si>
  <si>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</si>
  <si>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</si>
  <si>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</si>
  <si>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</si>
  <si>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</si>
  <si>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</si>
  <si>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</si>
  <si>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</si>
  <si>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</si>
  <si>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</si>
  <si>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</si>
  <si>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</si>
  <si>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</si>
  <si>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</si>
  <si>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</si>
  <si>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</si>
  <si>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</si>
  <si>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</si>
  <si>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</si>
  <si>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</si>
  <si>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</si>
  <si>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</si>
  <si>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</si>
  <si>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</si>
  <si>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</si>
  <si>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</si>
  <si>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</si>
  <si>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</si>
  <si>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</si>
  <si>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</si>
  <si>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</si>
  <si>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</si>
  <si>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</si>
  <si>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</si>
  <si>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</si>
  <si>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</si>
  <si>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</si>
  <si>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</si>
  <si>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</si>
  <si>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</si>
  <si>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</si>
  <si>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</si>
  <si>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</si>
  <si>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</si>
  <si>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</si>
  <si>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</si>
  <si>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</si>
  <si>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</si>
  <si>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</si>
  <si>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</si>
  <si>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</si>
  <si>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</si>
  <si>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</si>
  <si>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</si>
  <si>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</si>
  <si>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</si>
  <si>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</si>
  <si>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</si>
  <si>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</si>
  <si>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</si>
  <si>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</si>
  <si>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</si>
  <si>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</si>
  <si>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</si>
  <si>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</si>
  <si>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</si>
  <si>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</si>
  <si>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</si>
  <si>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</si>
  <si>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</si>
  <si>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</si>
  <si>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</si>
  <si>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</si>
  <si>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</si>
  <si>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</si>
  <si>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</si>
  <si>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</si>
  <si>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</si>
  <si>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</si>
  <si>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</si>
  <si>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</si>
  <si>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</si>
  <si>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</si>
  <si>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</si>
  <si>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</si>
  <si>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</si>
  <si>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</si>
  <si>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</si>
  <si>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</si>
  <si>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</si>
  <si>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</si>
  <si>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</si>
  <si>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</si>
  <si>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</si>
  <si>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</si>
  <si>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</si>
  <si>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</si>
  <si>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</si>
  <si>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</si>
  <si>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</si>
  <si>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</si>
  <si>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</si>
  <si>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</si>
  <si>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</si>
  <si>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</si>
  <si>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</si>
  <si>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</si>
  <si>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</si>
  <si>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</si>
  <si>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</si>
  <si>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</si>
  <si>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</si>
  <si>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</si>
  <si>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</si>
  <si>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</si>
  <si>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</si>
  <si>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</si>
  <si>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</si>
  <si>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</si>
  <si>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</si>
  <si>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</si>
  <si>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</si>
  <si>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</si>
  <si>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</si>
  <si>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</si>
  <si>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</si>
  <si>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</si>
  <si>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</si>
  <si>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</si>
  <si>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</si>
  <si>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</si>
  <si>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</si>
  <si>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</si>
  <si>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</si>
  <si>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</si>
  <si>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</si>
  <si>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</si>
  <si>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</si>
  <si>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</si>
  <si>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</si>
  <si>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</si>
  <si>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</si>
  <si>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</si>
  <si>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</si>
  <si>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</si>
  <si>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</si>
  <si>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</si>
  <si>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</si>
  <si>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</si>
  <si>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</si>
  <si>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</si>
  <si>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</si>
  <si>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</si>
  <si>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</si>
  <si>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</si>
  <si>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</si>
  <si>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</si>
  <si>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</si>
  <si>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</si>
  <si>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</si>
  <si>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</si>
  <si>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</si>
  <si>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</si>
  <si>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</si>
  <si>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</si>
  <si>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</si>
  <si>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</si>
  <si>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</si>
  <si>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</si>
  <si>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</si>
  <si>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</si>
  <si>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</si>
  <si>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</si>
  <si>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</si>
  <si>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</si>
  <si>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</si>
  <si>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</si>
  <si>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</si>
  <si>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</si>
  <si>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</si>
  <si>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</si>
  <si>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</si>
  <si>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</si>
  <si>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</si>
  <si>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</si>
  <si>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</si>
  <si>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</si>
  <si>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</si>
  <si>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</si>
  <si>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</si>
  <si>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</si>
  <si>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</si>
  <si>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</si>
  <si>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</si>
  <si>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</si>
  <si>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</si>
  <si>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</si>
  <si>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</si>
  <si>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</si>
  <si>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</si>
  <si>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</si>
  <si>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</si>
  <si>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</si>
  <si>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</si>
  <si>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</si>
  <si>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</si>
  <si>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</si>
  <si>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</si>
  <si>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</si>
  <si>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</si>
  <si>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</si>
  <si>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</si>
  <si>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</si>
  <si>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</si>
  <si>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</si>
  <si>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</si>
  <si>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</si>
  <si>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</si>
  <si>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</si>
  <si>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</si>
  <si>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</si>
  <si>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</si>
  <si>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</si>
  <si>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</si>
  <si>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</si>
  <si>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</si>
  <si>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</si>
  <si>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</si>
  <si>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</si>
  <si>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</si>
  <si>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</si>
  <si>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</si>
  <si>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</si>
  <si>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</si>
  <si>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</si>
  <si>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</si>
  <si>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</si>
  <si>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</si>
  <si>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</si>
  <si>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</si>
  <si>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</si>
  <si>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</si>
  <si>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</si>
  <si>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</si>
  <si>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</si>
  <si>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</si>
  <si>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</si>
  <si>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</si>
  <si>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</si>
  <si>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</si>
  <si>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</si>
  <si>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</si>
  <si>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</si>
  <si>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</si>
  <si>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</si>
  <si>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</si>
  <si>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</si>
  <si>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</si>
  <si>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</si>
  <si>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</si>
  <si>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</si>
  <si>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</si>
  <si>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</si>
  <si>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</si>
  <si>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</si>
  <si>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</si>
  <si>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</si>
  <si>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</si>
  <si>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</si>
  <si>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</si>
  <si>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</si>
  <si>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</si>
  <si>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</si>
  <si>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</si>
  <si>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</si>
  <si>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</si>
  <si>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</si>
  <si>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</si>
  <si>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</si>
  <si>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</si>
  <si>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</si>
  <si>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</si>
  <si>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</si>
  <si>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</si>
  <si>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</si>
  <si>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</si>
  <si>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</si>
  <si>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</si>
  <si>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</si>
  <si>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</si>
  <si>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</si>
  <si>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</si>
  <si>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</si>
  <si>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</si>
  <si>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</si>
  <si>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</si>
  <si>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</si>
  <si>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</si>
  <si>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</si>
  <si>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</si>
  <si>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</si>
  <si>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</si>
  <si>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</si>
  <si>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</si>
  <si>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</si>
  <si>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</si>
  <si>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</si>
  <si>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</si>
  <si>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</si>
  <si>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</si>
  <si>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</si>
  <si>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</si>
  <si>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</si>
  <si>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</si>
  <si>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</si>
  <si>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</si>
  <si>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</si>
  <si>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</si>
  <si>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</si>
  <si>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</si>
  <si>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</si>
  <si>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</si>
  <si>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</si>
  <si>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</si>
  <si>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</si>
  <si>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</si>
  <si>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</si>
  <si>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</si>
  <si>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</si>
  <si>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</si>
  <si>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</si>
  <si>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</si>
  <si>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</si>
  <si>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</si>
  <si>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</si>
  <si>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</si>
  <si>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</si>
  <si>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</si>
  <si>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</si>
  <si>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</si>
  <si>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</si>
  <si>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</si>
  <si>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</si>
  <si>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</si>
  <si>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</si>
  <si>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</si>
  <si>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</si>
  <si>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</si>
  <si>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</si>
  <si>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</si>
  <si>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</si>
  <si>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</si>
  <si>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</si>
  <si>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</si>
  <si>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</si>
  <si>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</si>
  <si>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</si>
  <si>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</si>
  <si>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</si>
  <si>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</si>
  <si>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</si>
  <si>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</si>
  <si>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</si>
  <si>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</si>
  <si>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</si>
  <si>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</si>
  <si>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</si>
  <si>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</si>
  <si>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</si>
  <si>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</si>
  <si>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</si>
  <si>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</si>
  <si>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</si>
  <si>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</si>
  <si>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</si>
  <si>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</si>
  <si>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</si>
  <si>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</si>
  <si>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</si>
  <si>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</si>
  <si>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</si>
  <si>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</si>
  <si>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</si>
  <si>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</si>
  <si>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</si>
  <si>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</si>
  <si>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</si>
  <si>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</si>
  <si>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</si>
  <si>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</si>
  <si>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</si>
  <si>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</si>
  <si>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</si>
  <si>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</si>
  <si>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</si>
  <si>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</si>
  <si>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</si>
  <si>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</si>
  <si>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</si>
  <si>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</si>
  <si>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</si>
  <si>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</si>
  <si>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</si>
  <si>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</si>
  <si>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</si>
  <si>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</si>
  <si>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</si>
  <si>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</si>
  <si>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</si>
  <si>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</si>
  <si>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</si>
  <si>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</si>
  <si>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</si>
  <si>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</si>
  <si>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</si>
  <si>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</si>
  <si>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</si>
  <si>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</si>
  <si>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</si>
  <si>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</si>
  <si>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</si>
  <si>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</si>
  <si>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</si>
  <si>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</si>
  <si>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</si>
  <si>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</si>
  <si>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</si>
  <si>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</si>
  <si>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</si>
  <si>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</si>
  <si>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</si>
  <si>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</si>
  <si>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</si>
  <si>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</si>
  <si>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</si>
  <si>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</si>
  <si>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</si>
  <si>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</si>
  <si>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</si>
  <si>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</si>
  <si>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</si>
  <si>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</si>
  <si>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</si>
  <si>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</si>
  <si>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</si>
  <si>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</si>
  <si>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</si>
  <si>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</si>
  <si>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</si>
  <si>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</si>
  <si>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</si>
  <si>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</si>
  <si>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</si>
  <si>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</si>
  <si>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</si>
  <si>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</si>
  <si>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</si>
  <si>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</si>
  <si>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</si>
  <si>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</si>
  <si>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</si>
  <si>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</si>
  <si>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</si>
  <si>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</si>
  <si>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</si>
  <si>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</si>
  <si>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</si>
  <si>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</si>
  <si>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</si>
  <si>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</si>
  <si>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</si>
  <si>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</si>
  <si>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</si>
  <si>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</si>
  <si>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</si>
  <si>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</si>
  <si>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</si>
  <si>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</si>
  <si>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</si>
  <si>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</si>
  <si>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</si>
  <si>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</si>
  <si>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</si>
  <si>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</si>
  <si>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</si>
  <si>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</si>
  <si>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</si>
  <si>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</si>
  <si>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</si>
  <si>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</si>
  <si>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</si>
  <si>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</si>
  <si>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</si>
  <si>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</si>
  <si>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</si>
  <si>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</si>
  <si>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</si>
  <si>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</si>
  <si>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</si>
  <si>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</si>
  <si>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</si>
  <si>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</si>
  <si>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</si>
  <si>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</si>
  <si>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</si>
  <si>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</si>
  <si>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</si>
  <si>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</si>
  <si>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</si>
  <si>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</si>
  <si>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</si>
  <si>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</si>
  <si>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</si>
  <si>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</si>
  <si>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</si>
  <si>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</si>
  <si>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</si>
  <si>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</si>
  <si>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</si>
  <si>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</si>
  <si>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</si>
  <si>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</si>
  <si>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</si>
  <si>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</si>
  <si>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</si>
  <si>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</si>
  <si>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</si>
  <si>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</si>
  <si>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</si>
  <si>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</si>
  <si>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</si>
  <si>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</si>
  <si>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</si>
  <si>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</si>
  <si>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</si>
  <si>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</si>
  <si>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</si>
  <si>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</si>
  <si>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</si>
  <si>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</si>
  <si>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</si>
  <si>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</si>
  <si>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</si>
  <si>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</si>
  <si>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</si>
  <si>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</si>
  <si>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</si>
  <si>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</si>
  <si>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</si>
  <si>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</si>
  <si>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</si>
  <si>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</si>
  <si>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</si>
  <si>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</si>
  <si>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</si>
  <si>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</si>
  <si>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</si>
  <si>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</si>
  <si>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</si>
  <si>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</si>
  <si>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</si>
  <si>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</si>
  <si>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</si>
  <si>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</si>
  <si>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</si>
  <si>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</si>
  <si>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</si>
  <si>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</si>
  <si>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</si>
  <si>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</si>
  <si>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</si>
  <si>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</si>
  <si>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</si>
  <si>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</si>
  <si>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</si>
  <si>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</si>
  <si>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</si>
  <si>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</si>
  <si>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</si>
  <si>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</si>
  <si>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</si>
  <si>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</si>
  <si>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</si>
  <si>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</si>
  <si>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</si>
  <si>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</si>
  <si>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</si>
  <si>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</si>
  <si>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</si>
  <si>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</si>
  <si>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</si>
  <si>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</si>
  <si>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</si>
  <si>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</si>
  <si>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</si>
  <si>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</si>
  <si>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</si>
  <si>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</si>
  <si>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</si>
  <si>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</si>
  <si>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</si>
  <si>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</si>
  <si>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</si>
  <si>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</si>
  <si>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</si>
  <si>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</si>
  <si>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</si>
  <si>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</si>
  <si>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</si>
  <si>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</si>
  <si>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</si>
  <si>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</si>
  <si>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</si>
  <si>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</si>
  <si>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</si>
  <si>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</si>
  <si>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</si>
  <si>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</si>
  <si>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</si>
  <si>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</si>
  <si>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</si>
  <si>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</si>
  <si>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</si>
  <si>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</si>
  <si>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</si>
  <si>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</si>
  <si>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</si>
  <si>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</si>
  <si>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</si>
  <si>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</si>
  <si>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</si>
  <si>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</si>
  <si>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</si>
  <si>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</si>
  <si>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</si>
  <si>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</si>
  <si>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</si>
  <si>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</si>
  <si>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</si>
  <si>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</si>
  <si>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</si>
  <si>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</si>
  <si>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</si>
  <si>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</si>
  <si>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</si>
  <si>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</si>
  <si>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</si>
  <si>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</si>
  <si>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</si>
  <si>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</si>
  <si>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</si>
  <si>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</si>
  <si>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</si>
  <si>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</si>
  <si>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</si>
  <si>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</si>
  <si>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</si>
  <si>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</si>
  <si>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</si>
  <si>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</si>
  <si>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</si>
  <si>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</si>
  <si>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</si>
  <si>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</si>
  <si>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</si>
  <si>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</si>
  <si>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</si>
  <si>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</si>
  <si>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</si>
  <si>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</si>
  <si>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</si>
  <si>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</si>
  <si>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</si>
  <si>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</si>
  <si>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</si>
  <si>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</si>
  <si>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</si>
  <si>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</si>
  <si>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</si>
  <si>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</si>
  <si>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</si>
  <si>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</si>
  <si>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</si>
  <si>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</si>
  <si>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</si>
  <si>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</si>
  <si>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</si>
  <si>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</si>
  <si>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</si>
  <si>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</si>
  <si>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</si>
  <si>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</si>
  <si>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</si>
  <si>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</si>
  <si>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</si>
  <si>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</si>
  <si>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</si>
  <si>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</si>
  <si>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</si>
  <si>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</si>
  <si>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</si>
  <si>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</si>
  <si>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</si>
  <si>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</si>
  <si>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</si>
  <si>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</si>
  <si>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</si>
  <si>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</si>
  <si>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</si>
  <si>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</si>
  <si>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</si>
  <si>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</si>
  <si>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</si>
  <si>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</si>
  <si>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</si>
  <si>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</si>
  <si>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</si>
  <si>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</si>
  <si>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</si>
  <si>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</si>
  <si>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</si>
  <si>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</si>
  <si>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</si>
  <si>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</si>
  <si>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</si>
  <si>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</si>
  <si>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</si>
  <si>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</si>
  <si>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</si>
  <si>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</si>
  <si>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</si>
  <si>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</si>
  <si>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</si>
  <si>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</si>
  <si>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</si>
  <si>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</si>
  <si>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</si>
  <si>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</si>
  <si>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</si>
  <si>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</si>
  <si>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</si>
  <si>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</si>
  <si>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</si>
  <si>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</si>
  <si>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</si>
  <si>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</si>
  <si>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</si>
  <si>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</si>
  <si>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</si>
  <si>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</si>
  <si>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</si>
  <si>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</si>
  <si>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</si>
  <si>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</si>
  <si>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</si>
  <si>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</si>
  <si>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</si>
  <si>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</si>
  <si>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</si>
  <si>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</si>
  <si>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</si>
  <si>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</si>
  <si>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</si>
  <si>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</si>
  <si>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</si>
  <si>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</si>
  <si>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</si>
  <si>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</si>
  <si>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</si>
  <si>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</si>
  <si>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</si>
  <si>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</si>
  <si>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</si>
  <si>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</si>
  <si>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</si>
  <si>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</si>
  <si>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</si>
  <si>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</si>
  <si>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</si>
  <si>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</si>
  <si>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</si>
  <si>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</si>
  <si>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</si>
  <si>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</si>
  <si>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</si>
  <si>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</si>
  <si>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</si>
  <si>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</si>
  <si>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</si>
  <si>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</si>
  <si>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</si>
  <si>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</si>
  <si>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</si>
  <si>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</si>
  <si>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</si>
  <si>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</si>
  <si>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</si>
  <si>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</si>
  <si>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</si>
  <si>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</si>
  <si>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</si>
  <si>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</si>
  <si>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</si>
  <si>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</si>
  <si>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</si>
  <si>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</si>
  <si>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</si>
  <si>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</si>
  <si>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</si>
  <si>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</si>
  <si>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</si>
  <si>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</si>
  <si>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</si>
  <si>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</si>
  <si>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</si>
  <si>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</si>
  <si>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</si>
  <si>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</si>
  <si>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</si>
  <si>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</si>
  <si>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</si>
  <si>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</si>
  <si>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</si>
  <si>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</si>
  <si>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</si>
  <si>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</si>
  <si>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</si>
  <si>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</si>
  <si>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</si>
  <si>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</si>
  <si>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</si>
  <si>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</si>
  <si>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</si>
  <si>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</si>
  <si>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</si>
  <si>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</si>
  <si>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</si>
  <si>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</si>
  <si>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</si>
  <si>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</si>
  <si>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</si>
  <si>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</si>
  <si>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</si>
  <si>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</si>
  <si>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</si>
  <si>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</si>
  <si>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</si>
  <si>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</si>
  <si>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</si>
  <si>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</si>
  <si>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</si>
  <si>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</si>
  <si>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</si>
  <si>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</si>
  <si>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</si>
  <si>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</si>
  <si>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</si>
  <si>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</si>
  <si>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</si>
  <si>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</si>
  <si>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</si>
  <si>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</si>
  <si>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</si>
  <si>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</si>
  <si>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</si>
  <si>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</si>
  <si>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</si>
  <si>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</si>
  <si>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</si>
  <si>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</si>
  <si>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</si>
  <si>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</si>
  <si>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</si>
  <si>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</si>
  <si>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</si>
  <si>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</si>
  <si>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</si>
  <si>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</si>
  <si>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</si>
  <si>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</si>
  <si>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</si>
  <si>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</si>
  <si>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</si>
  <si>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</si>
  <si>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</si>
  <si>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</si>
  <si>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</si>
  <si>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</si>
  <si>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</si>
  <si>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</si>
  <si>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</si>
  <si>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</si>
  <si>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</si>
  <si>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</si>
  <si>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</si>
  <si>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</si>
  <si>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</si>
  <si>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</si>
  <si>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</si>
  <si>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</si>
  <si>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</si>
  <si>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</si>
  <si>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</si>
  <si>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</si>
  <si>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</si>
  <si>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</si>
  <si>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</si>
  <si>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</si>
  <si>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</si>
  <si>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</si>
  <si>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</si>
  <si>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</si>
  <si>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</si>
  <si>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</si>
  <si>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</si>
  <si>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</si>
  <si>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</si>
  <si>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</si>
  <si>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</si>
  <si>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</si>
  <si>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</si>
  <si>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</si>
  <si>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</si>
  <si>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</si>
  <si>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</si>
  <si>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</si>
  <si>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</si>
  <si>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</si>
  <si>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</si>
  <si>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</si>
  <si>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</si>
  <si>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</si>
  <si>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</si>
  <si>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</si>
  <si>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</si>
  <si>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</si>
  <si>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</si>
  <si>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</si>
  <si>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</si>
  <si>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</si>
  <si>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</si>
  <si>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</si>
  <si>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</si>
  <si>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</si>
  <si>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</si>
  <si>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</si>
  <si>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</si>
  <si>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</si>
  <si>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</si>
  <si>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</si>
  <si>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</si>
  <si>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</si>
  <si>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</si>
  <si>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</si>
  <si>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</si>
  <si>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</si>
  <si>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</si>
  <si>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</si>
  <si>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</si>
  <si>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</si>
  <si>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</si>
  <si>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</si>
  <si>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</si>
  <si>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</si>
  <si>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</si>
  <si>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</si>
  <si>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</si>
  <si>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</si>
  <si>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</si>
  <si>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</si>
  <si>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</si>
  <si>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</si>
  <si>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</si>
  <si>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</si>
  <si>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</si>
  <si>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</si>
  <si>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</si>
  <si>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</si>
  <si>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</si>
  <si>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</si>
  <si>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</si>
  <si>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</si>
  <si>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</si>
  <si>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</si>
  <si>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</si>
  <si>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</si>
  <si>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</si>
  <si>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</si>
  <si>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</si>
  <si>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</si>
  <si>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</si>
  <si>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</si>
  <si>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</si>
  <si>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</si>
  <si>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</si>
  <si>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</si>
  <si>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</si>
  <si>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</si>
  <si>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</si>
  <si>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</si>
  <si>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</si>
  <si>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</si>
  <si>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</si>
  <si>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</si>
  <si>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</si>
  <si>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</si>
  <si>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</si>
  <si>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</si>
  <si>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</si>
  <si>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</si>
  <si>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</si>
  <si>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</si>
  <si>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</si>
  <si>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</si>
  <si>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</si>
  <si>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</si>
  <si>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</si>
  <si>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</si>
  <si>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</si>
  <si>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</si>
  <si>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</si>
  <si>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</si>
  <si>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</si>
  <si>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</si>
  <si>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</si>
  <si>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</si>
  <si>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</si>
  <si>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</si>
  <si>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</si>
  <si>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</si>
  <si>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</si>
  <si>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</si>
  <si>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</si>
  <si>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</si>
  <si>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</si>
  <si>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</si>
  <si>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</si>
  <si>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</si>
  <si>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</si>
  <si>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</si>
  <si>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</si>
  <si>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</si>
  <si>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</si>
  <si>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</si>
  <si>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</si>
  <si>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</si>
  <si>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</si>
  <si>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</si>
  <si>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</si>
  <si>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</si>
  <si>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</si>
  <si>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</si>
  <si>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</si>
  <si>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</si>
  <si>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</si>
  <si>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</si>
  <si>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</si>
  <si>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</si>
  <si>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</si>
  <si>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</si>
  <si>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</si>
  <si>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</si>
  <si>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</si>
  <si>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</si>
  <si>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</si>
  <si>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</si>
  <si>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</si>
  <si>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</si>
  <si>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</si>
  <si>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</si>
  <si>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</si>
  <si>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</si>
  <si>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</si>
  <si>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</si>
  <si>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</si>
  <si>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</si>
  <si>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</si>
  <si>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</si>
  <si>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</si>
  <si>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</si>
  <si>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</si>
  <si>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</si>
  <si>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</si>
  <si>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</si>
  <si>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</si>
  <si>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</si>
  <si>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</si>
  <si>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</si>
  <si>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</si>
  <si>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</si>
  <si>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</si>
  <si>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</si>
  <si>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</si>
  <si>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</si>
  <si>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</si>
  <si>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</si>
  <si>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</si>
  <si>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</si>
  <si>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</si>
  <si>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</si>
  <si>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</si>
  <si>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</si>
  <si>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</si>
  <si>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</si>
  <si>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</si>
  <si>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</si>
  <si>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</si>
  <si>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</si>
  <si>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</si>
  <si>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</si>
  <si>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</si>
  <si>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</si>
  <si>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</si>
  <si>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</si>
  <si>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</si>
  <si>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</si>
  <si>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</si>
  <si>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</si>
  <si>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</si>
  <si>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</si>
  <si>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</si>
  <si>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</si>
  <si>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</si>
  <si>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</si>
  <si>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</si>
  <si>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</si>
  <si>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</si>
  <si>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</si>
  <si>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</si>
  <si>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</si>
  <si>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</si>
  <si>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</si>
  <si>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</si>
  <si>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</si>
  <si>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</si>
  <si>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</si>
  <si>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</si>
  <si>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</si>
  <si>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</si>
  <si>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</si>
  <si>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</si>
  <si>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</si>
  <si>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</si>
  <si>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</si>
  <si>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</si>
  <si>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</si>
  <si>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</si>
  <si>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</si>
  <si>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</si>
  <si>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</si>
  <si>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</si>
  <si>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</si>
  <si>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</si>
  <si>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</si>
  <si>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</si>
  <si>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</si>
  <si>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</si>
  <si>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</si>
  <si>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</si>
  <si>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</si>
  <si>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</si>
  <si>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</si>
  <si>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</si>
  <si>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</si>
  <si>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</si>
  <si>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</si>
  <si>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</si>
  <si>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</si>
  <si>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</si>
  <si>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</si>
  <si>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</si>
  <si>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</si>
  <si>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</si>
  <si>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</si>
  <si>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</si>
  <si>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</si>
  <si>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</si>
  <si>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</si>
  <si>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</si>
  <si>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</si>
  <si>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</si>
  <si>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</si>
  <si>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</si>
  <si>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</si>
  <si>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</si>
  <si>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</si>
  <si>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</si>
  <si>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</si>
  <si>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</si>
  <si>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</si>
  <si>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</si>
  <si>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</si>
  <si>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</si>
  <si>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</si>
  <si>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</si>
  <si>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</si>
  <si>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</si>
  <si>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</si>
  <si>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</si>
  <si>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</si>
  <si>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</si>
  <si>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</si>
  <si>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</si>
  <si>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</si>
  <si>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</si>
  <si>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</si>
  <si>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</si>
  <si>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</si>
  <si>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</si>
  <si>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</si>
  <si>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</si>
  <si>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</si>
  <si>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</si>
  <si>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</si>
  <si>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</si>
  <si>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</si>
  <si>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</si>
  <si>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</si>
  <si>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</si>
  <si>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</si>
  <si>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</si>
  <si>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</si>
  <si>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</si>
  <si>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</si>
  <si>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</si>
  <si>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</si>
  <si>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</si>
  <si>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</si>
  <si>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</si>
  <si>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</si>
  <si>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</si>
  <si>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</si>
  <si>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</si>
  <si>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</si>
  <si>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</si>
  <si>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</si>
  <si>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</si>
  <si>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</si>
  <si>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</si>
  <si>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</si>
  <si>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</si>
  <si>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</si>
  <si>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</si>
  <si>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</si>
  <si>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</si>
  <si>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</si>
  <si>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</si>
  <si>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</si>
  <si>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</si>
  <si>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</si>
  <si>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</si>
  <si>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</si>
  <si>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</si>
  <si>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</si>
  <si>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</si>
  <si>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</si>
  <si>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</si>
  <si>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</si>
  <si>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</si>
  <si>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</si>
  <si>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</si>
  <si>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</si>
  <si>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</si>
  <si>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</si>
  <si>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</si>
  <si>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</si>
  <si>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</si>
  <si>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</si>
  <si>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</si>
  <si>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</si>
  <si>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</si>
  <si>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</si>
  <si>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</si>
  <si>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</si>
  <si>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</si>
  <si>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</si>
  <si>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</si>
  <si>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</si>
  <si>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</si>
  <si>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</si>
  <si>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</si>
  <si>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</si>
  <si>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</si>
  <si>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</si>
  <si>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</si>
  <si>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</si>
  <si>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</si>
  <si>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</si>
  <si>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</si>
  <si>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</si>
  <si>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</si>
  <si>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</si>
  <si>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</si>
  <si>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</si>
  <si>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</si>
  <si>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</si>
  <si>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</si>
  <si>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</si>
  <si>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</si>
  <si>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</si>
  <si>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</si>
  <si>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</si>
  <si>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</si>
  <si>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</si>
  <si>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</si>
  <si>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</si>
  <si>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</si>
  <si>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</si>
  <si>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</si>
  <si>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</si>
  <si>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</si>
  <si>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</si>
  <si>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</si>
  <si>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</si>
  <si>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</si>
  <si>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</si>
  <si>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</si>
  <si>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</si>
  <si>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</si>
  <si>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</si>
  <si>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</si>
  <si>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</si>
  <si>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</si>
  <si>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</si>
  <si>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</si>
  <si>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</si>
  <si>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</si>
  <si>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</si>
  <si>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</si>
  <si>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</si>
  <si>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</si>
  <si>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</si>
  <si>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</si>
  <si>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</si>
  <si>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</si>
  <si>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</si>
  <si>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</si>
  <si>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</si>
  <si>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</si>
  <si>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</si>
  <si>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</si>
  <si>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</si>
  <si>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</si>
  <si>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</si>
  <si>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</si>
  <si>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</si>
  <si>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</si>
  <si>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</si>
  <si>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</si>
  <si>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</si>
  <si>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</si>
  <si>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</si>
  <si>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</si>
  <si>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</si>
  <si>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</si>
  <si>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</si>
  <si>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</si>
  <si>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</si>
  <si>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</si>
  <si>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</si>
  <si>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</si>
  <si>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</si>
  <si>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</si>
  <si>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</si>
  <si>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</si>
  <si>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</si>
  <si>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</si>
  <si>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</si>
  <si>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</si>
  <si>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</si>
  <si>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</si>
  <si>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</si>
  <si>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</si>
  <si>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</si>
  <si>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</si>
  <si>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</si>
  <si>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</si>
  <si>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</si>
  <si>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</si>
  <si>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</si>
  <si>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</si>
  <si>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</si>
  <si>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</si>
  <si>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</si>
  <si>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</si>
  <si>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</si>
  <si>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</si>
  <si>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</si>
  <si>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</si>
  <si>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</si>
  <si>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</si>
  <si>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</si>
  <si>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</si>
  <si>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</si>
  <si>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</si>
  <si>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</si>
  <si>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</si>
  <si>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</si>
  <si>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</si>
  <si>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</si>
  <si>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</si>
  <si>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</si>
  <si>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</si>
  <si>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</si>
  <si>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</si>
  <si>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</si>
  <si>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</si>
  <si>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</si>
  <si>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</si>
  <si>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</si>
  <si>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</si>
  <si>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</si>
  <si>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</si>
  <si>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</si>
  <si>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</si>
  <si>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</si>
  <si>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</si>
  <si>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</si>
  <si>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</si>
  <si>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</si>
  <si>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</si>
  <si>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</si>
  <si>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</si>
  <si>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</si>
  <si>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</si>
  <si>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</si>
  <si>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</si>
  <si>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</si>
  <si>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</si>
  <si>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</si>
  <si>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</si>
  <si>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</si>
  <si>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</si>
  <si>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</si>
  <si>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</si>
  <si>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</si>
  <si>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</si>
  <si>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</si>
  <si>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</si>
  <si>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</si>
  <si>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</si>
  <si>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</si>
  <si>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</si>
  <si>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</si>
  <si>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</si>
  <si>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</si>
  <si>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</si>
  <si>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</si>
  <si>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</si>
  <si>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</si>
  <si>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</si>
  <si>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</si>
  <si>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</si>
  <si>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</si>
  <si>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</si>
  <si>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</si>
  <si>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</si>
  <si>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</si>
  <si>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</si>
  <si>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</si>
  <si>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</si>
  <si>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</si>
  <si>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</si>
  <si>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</si>
  <si>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</si>
  <si>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</si>
  <si>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</si>
  <si>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</si>
  <si>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</si>
  <si>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</si>
  <si>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</si>
  <si>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</si>
  <si>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</si>
  <si>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</si>
  <si>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</si>
  <si>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</si>
  <si>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</si>
  <si>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</si>
  <si>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</si>
  <si>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</si>
  <si>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</si>
  <si>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</si>
  <si>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</si>
  <si>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</si>
  <si>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</si>
  <si>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</si>
  <si>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</si>
  <si>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</si>
  <si>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</si>
  <si>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</si>
  <si>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</si>
  <si>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</si>
  <si>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</si>
  <si>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</si>
  <si>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</si>
  <si>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</si>
  <si>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</si>
  <si>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</si>
  <si>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</si>
  <si>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</si>
  <si>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</si>
  <si>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</si>
  <si>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</si>
  <si>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</si>
  <si>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</si>
  <si>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</si>
  <si>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</si>
  <si>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</si>
  <si>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</si>
  <si>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</si>
  <si>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</si>
  <si>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</si>
  <si>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</si>
  <si>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</si>
  <si>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</si>
  <si>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</si>
  <si>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</si>
  <si>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</si>
  <si>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</si>
  <si>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</si>
  <si>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</si>
  <si>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</si>
  <si>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</si>
  <si>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</si>
  <si>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</si>
  <si>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</si>
  <si>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</si>
  <si>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</si>
  <si>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</si>
  <si>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</si>
  <si>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</si>
  <si>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</si>
  <si>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</si>
  <si>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</si>
  <si>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</si>
  <si>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</si>
  <si>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</si>
  <si>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</si>
  <si>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</si>
  <si>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</si>
  <si>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</si>
  <si>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</si>
  <si>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</si>
  <si>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</si>
  <si>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</si>
  <si>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</si>
  <si>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</si>
  <si>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</si>
  <si>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</si>
  <si>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</si>
  <si>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</si>
  <si>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</si>
  <si>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</si>
  <si>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</si>
  <si>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</si>
  <si>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</si>
  <si>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</si>
  <si>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</si>
  <si>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</si>
  <si>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</si>
  <si>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</si>
  <si>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</si>
  <si>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</si>
  <si>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</si>
  <si>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</si>
  <si>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</si>
  <si>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</si>
  <si>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</si>
  <si>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</si>
  <si>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</si>
  <si>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</si>
  <si>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</si>
  <si>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</si>
  <si>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</si>
  <si>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</si>
  <si>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</si>
  <si>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</si>
  <si>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</si>
  <si>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</si>
  <si>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</si>
  <si>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</si>
  <si>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</si>
  <si>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</si>
  <si>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</si>
  <si>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</si>
  <si>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</si>
  <si>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</si>
  <si>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</si>
  <si>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</si>
  <si>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</si>
  <si>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</si>
  <si>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</si>
  <si>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</si>
  <si>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</si>
  <si>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</si>
  <si>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</si>
  <si>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</si>
  <si>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</si>
  <si>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</si>
  <si>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</si>
  <si>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</si>
  <si>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</si>
  <si>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</si>
  <si>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</si>
  <si>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</si>
  <si>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</si>
  <si>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</si>
  <si>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</si>
  <si>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</si>
  <si>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</si>
  <si>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</si>
  <si>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</si>
  <si>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</si>
  <si>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</si>
  <si>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</si>
  <si>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</si>
  <si>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</si>
  <si>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</si>
  <si>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</si>
  <si>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</si>
  <si>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</si>
  <si>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</si>
  <si>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</si>
  <si>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</si>
  <si>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</si>
  <si>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</si>
  <si>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</si>
  <si>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</si>
  <si>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</si>
  <si>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</si>
  <si>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</si>
  <si>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</si>
  <si>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</si>
  <si>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</si>
  <si>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</si>
  <si>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</si>
  <si>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</si>
  <si>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</si>
  <si>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</si>
  <si>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</si>
  <si>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</si>
  <si>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</si>
  <si>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</si>
  <si>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</si>
  <si>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</si>
  <si>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</si>
  <si>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</si>
  <si>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</si>
  <si>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</si>
  <si>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</si>
  <si>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</si>
  <si>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</si>
  <si>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</si>
  <si>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</si>
  <si>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</si>
  <si>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</si>
  <si>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</si>
  <si>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</si>
  <si>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</si>
  <si>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</si>
  <si>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</si>
  <si>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</si>
  <si>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</si>
  <si>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</si>
  <si>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</si>
  <si>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</si>
  <si>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</si>
  <si>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</si>
  <si>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</si>
  <si>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</si>
  <si>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</si>
  <si>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</si>
  <si>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</si>
  <si>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</si>
  <si>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</si>
  <si>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</si>
  <si>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</si>
  <si>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</si>
  <si>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</si>
  <si>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</si>
  <si>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</si>
  <si>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</si>
  <si>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</si>
  <si>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</si>
  <si>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</si>
  <si>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</si>
  <si>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</si>
  <si>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</si>
  <si>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</si>
  <si>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</si>
  <si>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</si>
  <si>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</si>
  <si>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</si>
  <si>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</si>
  <si>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</si>
  <si>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</si>
  <si>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</si>
  <si>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</si>
  <si>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</si>
  <si>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</si>
  <si>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</si>
  <si>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</si>
  <si>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</si>
  <si>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</si>
  <si>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</si>
  <si>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</si>
  <si>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</si>
  <si>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</si>
  <si>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</si>
  <si>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</si>
  <si>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</si>
  <si>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</si>
  <si>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</si>
  <si>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</si>
  <si>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</si>
  <si>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</si>
  <si>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</si>
  <si>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</si>
  <si>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</si>
  <si>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</si>
  <si>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</si>
  <si>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</si>
  <si>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</si>
  <si>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</si>
  <si>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</si>
  <si>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</si>
  <si>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</si>
  <si>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</si>
  <si>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</si>
  <si>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</si>
  <si>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</si>
  <si>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</si>
  <si>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</si>
  <si>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</si>
  <si>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</si>
  <si>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</si>
  <si>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</si>
  <si>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</si>
  <si>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</si>
  <si>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</si>
  <si>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</si>
  <si>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</si>
  <si>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</si>
  <si>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</si>
  <si>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</si>
  <si>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</si>
  <si>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</si>
  <si>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</si>
  <si>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</si>
  <si>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</si>
  <si>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</si>
  <si>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</si>
  <si>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</si>
  <si>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</si>
  <si>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</si>
  <si>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</si>
  <si>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</si>
  <si>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</si>
  <si>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</si>
  <si>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</si>
  <si>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</si>
  <si>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</si>
  <si>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</si>
  <si>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</si>
  <si>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</si>
  <si>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</si>
  <si>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</si>
  <si>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</si>
  <si>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</si>
  <si>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</si>
  <si>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</si>
  <si>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</si>
  <si>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</si>
  <si>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</si>
  <si>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</si>
  <si>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</si>
  <si>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</si>
  <si>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</si>
  <si>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</si>
  <si>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</si>
  <si>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</si>
  <si>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</si>
  <si>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</si>
  <si>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</si>
  <si>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</si>
  <si>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</si>
  <si>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</si>
  <si>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</si>
  <si>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</si>
  <si>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</si>
  <si>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</si>
  <si>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</si>
  <si>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</si>
  <si>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</si>
  <si>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</si>
  <si>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</si>
  <si>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</si>
  <si>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</si>
  <si>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</si>
  <si>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</si>
  <si>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</si>
  <si>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</si>
  <si>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</si>
  <si>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</si>
  <si>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</si>
  <si>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</si>
  <si>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</si>
  <si>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</si>
  <si>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</si>
  <si>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</si>
  <si>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</si>
  <si>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</si>
  <si>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</si>
  <si>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</si>
  <si>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</si>
  <si>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</si>
  <si>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</si>
  <si>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</si>
  <si>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</si>
  <si>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</si>
  <si>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</si>
  <si>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</si>
  <si>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</si>
  <si>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</si>
  <si>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</si>
  <si>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</si>
  <si>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</si>
  <si>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</si>
  <si>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</si>
  <si>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</si>
  <si>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</si>
  <si>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</si>
  <si>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</si>
  <si>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</si>
  <si>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</si>
  <si>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</si>
  <si>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</si>
  <si>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</si>
  <si>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</si>
  <si>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</si>
  <si>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</si>
  <si>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</si>
  <si>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</si>
  <si>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</si>
  <si>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</si>
  <si>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</si>
  <si>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</si>
  <si>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</si>
  <si>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</si>
  <si>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</si>
  <si>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</si>
  <si>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</si>
  <si>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</si>
  <si>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</si>
  <si>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</si>
  <si>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</si>
  <si>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</si>
  <si>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</si>
  <si>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</si>
  <si>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</si>
  <si>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</si>
  <si>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</si>
  <si>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</si>
  <si>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</si>
  <si>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</si>
  <si>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</si>
  <si>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</si>
  <si>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</si>
  <si>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</si>
  <si>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</si>
  <si>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</si>
  <si>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</si>
  <si>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</si>
  <si>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</si>
  <si>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</si>
  <si>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</si>
  <si>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</si>
  <si>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</si>
  <si>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</si>
  <si>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</si>
  <si>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</si>
  <si>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</si>
  <si>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</si>
  <si>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</si>
  <si>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</si>
  <si>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</si>
  <si>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</si>
  <si>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</si>
  <si>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</si>
  <si>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</si>
  <si>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</si>
  <si>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</si>
  <si>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</si>
  <si>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</si>
  <si>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</si>
  <si>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</si>
  <si>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</si>
  <si>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</si>
  <si>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</si>
  <si>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</si>
  <si>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</si>
  <si>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</si>
  <si>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</si>
  <si>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</si>
  <si>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</si>
  <si>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</si>
  <si>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</si>
  <si>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</si>
  <si>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</si>
  <si>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</si>
  <si>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</si>
  <si>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</si>
  <si>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</si>
  <si>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</si>
  <si>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</si>
  <si>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</si>
  <si>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</si>
  <si>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</si>
  <si>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</si>
  <si>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</si>
  <si>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</si>
  <si>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</si>
  <si>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</si>
  <si>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</si>
  <si>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</si>
  <si>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</si>
  <si>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</si>
  <si>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</si>
  <si>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</si>
  <si>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</si>
  <si>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</si>
  <si>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</si>
  <si>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</si>
  <si>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</si>
  <si>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</si>
  <si>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</si>
  <si>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</si>
  <si>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</si>
  <si>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</si>
  <si>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</si>
  <si>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</si>
  <si>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</si>
  <si>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</si>
  <si>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</si>
  <si>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</si>
  <si>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</si>
  <si>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</si>
  <si>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</si>
  <si>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</si>
  <si>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</si>
  <si>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</si>
  <si>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</si>
  <si>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</si>
  <si>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</si>
  <si>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</si>
  <si>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</si>
  <si>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</si>
  <si>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</si>
  <si>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</si>
  <si>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</si>
  <si>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</si>
  <si>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</si>
  <si>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</si>
  <si>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</si>
  <si>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</si>
  <si>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</si>
  <si>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</si>
  <si>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</si>
  <si>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</si>
  <si>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</si>
  <si>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</si>
  <si>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</si>
  <si>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</si>
  <si>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</si>
  <si>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</si>
  <si>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</si>
  <si>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</si>
  <si>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</si>
  <si>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</si>
  <si>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</si>
  <si>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</si>
  <si>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</si>
  <si>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</si>
  <si>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</si>
  <si>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</si>
  <si>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</si>
  <si>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</si>
  <si>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</si>
  <si>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</si>
  <si>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</si>
  <si>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</si>
  <si>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</si>
  <si>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</si>
  <si>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</si>
  <si>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</si>
  <si>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</si>
  <si>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</si>
  <si>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</si>
  <si>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</si>
  <si>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</si>
  <si>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</si>
  <si>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</si>
  <si>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</si>
  <si>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</si>
  <si>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</si>
  <si>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</si>
  <si>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</si>
  <si>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</si>
  <si>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</si>
  <si>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</si>
  <si>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</si>
  <si>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</si>
  <si>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</si>
  <si>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</si>
  <si>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</si>
  <si>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</si>
  <si>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</si>
  <si>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</si>
  <si>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</si>
  <si>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</si>
  <si>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</si>
  <si>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</si>
  <si>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</si>
  <si>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</si>
  <si>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</si>
  <si>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</si>
  <si>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</si>
  <si>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</si>
  <si>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</si>
  <si>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</si>
  <si>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</si>
  <si>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</si>
  <si>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</si>
  <si>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</si>
  <si>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</si>
  <si>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</si>
  <si>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</si>
  <si>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</si>
  <si>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</si>
  <si>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</si>
  <si>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</si>
  <si>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</si>
  <si>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</si>
  <si>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</si>
  <si>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</si>
  <si>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</si>
  <si>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</si>
  <si>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</si>
  <si>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</si>
  <si>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</si>
  <si>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</si>
  <si>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</si>
  <si>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</si>
  <si>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</si>
  <si>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</si>
  <si>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</si>
  <si>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</si>
  <si>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</si>
  <si>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</si>
  <si>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</si>
  <si>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</si>
  <si>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</si>
  <si>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</si>
  <si>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</si>
  <si>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</si>
  <si>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</si>
  <si>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</si>
  <si>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</si>
  <si>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</si>
  <si>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</si>
  <si>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</si>
  <si>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</si>
  <si>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</si>
  <si>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</si>
  <si>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</si>
  <si>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</si>
  <si>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</si>
  <si>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</si>
  <si>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</si>
  <si>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</si>
  <si>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</si>
  <si>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</si>
  <si>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</si>
  <si>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</si>
  <si>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</si>
  <si>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</si>
  <si>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</si>
  <si>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</si>
  <si>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</si>
  <si>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</si>
  <si>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</si>
  <si>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</si>
  <si>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</si>
  <si>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</si>
  <si>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</si>
  <si>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</si>
  <si>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</si>
  <si>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</si>
  <si>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</si>
  <si>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</si>
  <si>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</si>
  <si>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</si>
  <si>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</si>
  <si>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</si>
  <si>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</si>
  <si>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</si>
  <si>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</si>
  <si>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</si>
  <si>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</si>
  <si>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</si>
  <si>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</si>
  <si>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</si>
  <si>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</si>
  <si>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</si>
  <si>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</si>
  <si>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</si>
  <si>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</si>
  <si>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</si>
  <si>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</si>
  <si>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</si>
  <si>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</si>
  <si>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</si>
  <si>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</si>
  <si>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</si>
  <si>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</si>
  <si>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</si>
  <si>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</si>
  <si>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</si>
  <si>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</si>
  <si>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</si>
  <si>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</si>
  <si>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</si>
  <si>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</si>
  <si>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</si>
  <si>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</si>
  <si>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</si>
  <si>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</si>
  <si>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</si>
  <si>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</si>
  <si>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</si>
  <si>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</si>
  <si>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</si>
  <si>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</si>
  <si>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</si>
  <si>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</si>
  <si>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</si>
  <si>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</si>
  <si>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</si>
  <si>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</si>
  <si>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</si>
  <si>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</si>
  <si>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</si>
  <si>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</si>
  <si>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</si>
  <si>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</si>
  <si>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</si>
  <si>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</si>
  <si>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</si>
  <si>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</si>
  <si>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</si>
  <si>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</si>
  <si>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</si>
  <si>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</si>
  <si>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</si>
  <si>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</si>
  <si>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</si>
  <si>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</si>
  <si>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</si>
  <si>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</si>
  <si>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</si>
  <si>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</si>
  <si>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</si>
  <si>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</si>
  <si>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</si>
  <si>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</si>
  <si>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</si>
  <si>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</si>
  <si>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</si>
  <si>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</si>
  <si>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</si>
  <si>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</si>
  <si>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</si>
  <si>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</si>
  <si>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</si>
  <si>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</si>
  <si>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</si>
  <si>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</si>
  <si>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</si>
  <si>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</si>
  <si>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</si>
  <si>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</si>
  <si>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</si>
  <si>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</si>
  <si>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</si>
  <si>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</si>
  <si>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</si>
  <si>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</si>
  <si>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</si>
  <si>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</si>
  <si>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</si>
  <si>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</si>
  <si>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</si>
  <si>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</si>
  <si>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</si>
  <si>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</si>
  <si>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</si>
  <si>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</si>
  <si>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</si>
  <si>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</si>
  <si>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</si>
  <si>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</si>
  <si>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</si>
  <si>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</si>
  <si>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</si>
  <si>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</si>
  <si>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</si>
  <si>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</si>
  <si>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</si>
  <si>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</si>
  <si>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</si>
  <si>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</si>
  <si>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</si>
  <si>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</si>
  <si>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</si>
  <si>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</si>
  <si>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</si>
  <si>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</si>
  <si>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</si>
  <si>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</si>
  <si>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</si>
  <si>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</si>
  <si>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</si>
  <si>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</si>
  <si>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</si>
  <si>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</si>
  <si>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</si>
  <si>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</si>
  <si>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</si>
  <si>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</si>
  <si>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</si>
  <si>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</si>
  <si>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</si>
  <si>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</si>
  <si>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</si>
  <si>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</si>
  <si>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</si>
  <si>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</si>
  <si>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</si>
  <si>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</si>
  <si>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</si>
  <si>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</si>
  <si>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</si>
  <si>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</si>
  <si>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</si>
  <si>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</si>
  <si>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</si>
  <si>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</si>
  <si>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</si>
  <si>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</si>
  <si>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</si>
  <si>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</si>
  <si>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</si>
  <si>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</si>
  <si>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</si>
  <si>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</si>
  <si>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</si>
  <si>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</si>
  <si>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</si>
  <si>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</si>
  <si>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</si>
  <si>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</si>
  <si>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</si>
  <si>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</si>
  <si>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</si>
  <si>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</si>
  <si>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</si>
  <si>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</si>
  <si>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</si>
  <si>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</si>
  <si>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</si>
  <si>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</si>
  <si>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</si>
  <si>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</si>
  <si>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</si>
  <si>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</si>
  <si>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</si>
  <si>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</si>
  <si>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</si>
  <si>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</si>
  <si>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</si>
  <si>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</si>
  <si>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</si>
  <si>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</si>
  <si>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</si>
  <si>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</si>
  <si>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</si>
  <si>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</si>
  <si>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</si>
  <si>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</si>
  <si>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</si>
  <si>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</si>
  <si>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</si>
  <si>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</si>
  <si>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</si>
  <si>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</si>
  <si>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</si>
  <si>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</si>
  <si>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</si>
  <si>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</si>
  <si>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</si>
  <si>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</si>
  <si>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</si>
  <si>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</si>
  <si>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</si>
  <si>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</si>
  <si>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</si>
  <si>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</si>
  <si>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</si>
  <si>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</si>
  <si>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</si>
  <si>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</si>
  <si>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</si>
  <si>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</si>
  <si>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</si>
  <si>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</si>
  <si>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</si>
  <si>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</si>
  <si>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</si>
  <si>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</si>
  <si>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</si>
  <si>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</si>
  <si>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</si>
  <si>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</si>
  <si>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</si>
  <si>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</si>
  <si>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</si>
  <si>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</si>
  <si>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</si>
  <si>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</si>
  <si>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</si>
  <si>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</si>
  <si>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</si>
  <si>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</si>
  <si>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</si>
  <si>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</si>
  <si>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</si>
  <si>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</si>
  <si>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</si>
  <si>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</si>
  <si>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</si>
  <si>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</si>
  <si>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</si>
  <si>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</si>
  <si>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</si>
  <si>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</si>
  <si>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</si>
  <si>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</si>
  <si>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</si>
  <si>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</si>
  <si>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</si>
  <si>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</si>
  <si>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</si>
  <si>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</si>
  <si>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</si>
  <si>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</si>
  <si>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</si>
  <si>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</si>
  <si>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</si>
  <si>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</si>
  <si>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</si>
  <si>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</si>
  <si>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</si>
  <si>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</si>
  <si>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</si>
  <si>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</si>
  <si>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</si>
  <si>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</si>
  <si>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</si>
  <si>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</si>
  <si>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</si>
  <si>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</si>
  <si>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</si>
  <si>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</si>
  <si>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</si>
  <si>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</si>
  <si>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</si>
  <si>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</si>
  <si>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</si>
  <si>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</si>
  <si>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</si>
  <si>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</si>
  <si>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</si>
  <si>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</si>
  <si>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</si>
  <si>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</si>
  <si>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</si>
  <si>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</si>
  <si>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</si>
  <si>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</si>
  <si>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</si>
  <si>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</si>
  <si>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</si>
  <si>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</si>
  <si>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</si>
  <si>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</si>
  <si>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</si>
  <si>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</si>
  <si>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</si>
  <si>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</si>
  <si>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</si>
  <si>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</si>
  <si>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</si>
  <si>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</si>
  <si>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</si>
  <si>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</si>
  <si>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</si>
  <si>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</si>
  <si>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</si>
  <si>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</si>
  <si>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</si>
  <si>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</si>
  <si>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</si>
  <si>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</si>
  <si>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</si>
  <si>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</si>
  <si>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</si>
  <si>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</si>
  <si>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</si>
  <si>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</si>
  <si>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</si>
  <si>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</si>
  <si>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</si>
  <si>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</si>
  <si>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</si>
  <si>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</si>
  <si>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</si>
  <si>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</si>
  <si>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</si>
  <si>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</si>
  <si>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</si>
  <si>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</si>
  <si>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</si>
  <si>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</si>
  <si>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</si>
  <si>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</si>
  <si>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</si>
  <si>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</si>
  <si>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</si>
  <si>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</si>
  <si>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</si>
  <si>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</si>
  <si>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</si>
  <si>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</si>
  <si>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</si>
  <si>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</si>
  <si>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</si>
  <si>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</si>
  <si>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</si>
  <si>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</si>
  <si>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</si>
  <si>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</si>
  <si>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</si>
  <si>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</si>
  <si>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</si>
  <si>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</si>
  <si>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</si>
  <si>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</si>
  <si>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</si>
  <si>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</si>
  <si>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</si>
  <si>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</si>
  <si>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</si>
  <si>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</si>
  <si>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</si>
  <si>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</si>
  <si>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</si>
  <si>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</si>
  <si>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</si>
  <si>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</si>
  <si>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</si>
  <si>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</si>
  <si>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</si>
  <si>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</si>
  <si>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</si>
  <si>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</si>
  <si>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</si>
  <si>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</si>
  <si>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</si>
  <si>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</si>
  <si>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</si>
  <si>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</si>
  <si>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</si>
  <si>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</si>
  <si>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</si>
  <si>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</si>
  <si>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</si>
  <si>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</si>
  <si>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</si>
  <si>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</si>
  <si>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</si>
  <si>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</si>
  <si>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</si>
  <si>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</si>
  <si>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</si>
  <si>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</si>
  <si>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</si>
  <si>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</si>
  <si>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</si>
  <si>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</si>
  <si>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</si>
  <si>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</si>
  <si>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</si>
  <si>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</si>
  <si>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</si>
  <si>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</si>
  <si>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</si>
  <si>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</si>
  <si>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</si>
  <si>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</si>
  <si>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</si>
  <si>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</si>
  <si>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</si>
  <si>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</si>
  <si>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</si>
  <si>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</si>
  <si>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</si>
  <si>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</si>
  <si>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</si>
  <si>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</si>
  <si>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</si>
  <si>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</si>
  <si>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</si>
  <si>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</si>
  <si>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</si>
  <si>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</si>
  <si>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</si>
  <si>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</si>
  <si>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</si>
  <si>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</si>
  <si>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</si>
  <si>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</si>
  <si>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</si>
  <si>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</si>
  <si>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</si>
  <si>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</si>
  <si>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</si>
  <si>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</si>
  <si>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</si>
  <si>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</si>
  <si>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</si>
  <si>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</si>
  <si>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</si>
  <si>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</si>
  <si>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</si>
  <si>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</si>
  <si>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</si>
  <si>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</si>
  <si>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</si>
  <si>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</si>
  <si>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</si>
  <si>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</si>
  <si>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</si>
  <si>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</si>
  <si>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</si>
  <si>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</si>
  <si>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</si>
  <si>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</si>
  <si>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</si>
  <si>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</si>
  <si>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</si>
  <si>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</si>
  <si>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</si>
  <si>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</si>
  <si>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</si>
  <si>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</si>
  <si>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</si>
  <si>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</si>
  <si>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</si>
  <si>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</si>
  <si>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</si>
  <si>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</si>
  <si>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</si>
  <si>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</si>
  <si>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</si>
  <si>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</si>
  <si>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</si>
  <si>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</si>
  <si>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</si>
  <si>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</si>
  <si>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</si>
  <si>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</si>
  <si>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</si>
  <si>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</si>
  <si>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</si>
  <si>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</si>
  <si>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</si>
  <si>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</si>
  <si>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</si>
  <si>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</si>
  <si>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</si>
  <si>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</si>
  <si>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</si>
  <si>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</si>
  <si>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</si>
  <si>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</si>
  <si>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</si>
  <si>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</si>
  <si>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</si>
  <si>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</si>
  <si>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</si>
  <si>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</si>
  <si>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</si>
  <si>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</si>
  <si>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</si>
  <si>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</si>
  <si>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</si>
  <si>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</si>
  <si>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</si>
  <si>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</si>
  <si>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</si>
  <si>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</si>
  <si>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</si>
  <si>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</si>
  <si>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</si>
  <si>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</si>
  <si>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</si>
  <si>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</si>
  <si>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</si>
  <si>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</si>
  <si>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</si>
  <si>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</si>
  <si>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</si>
  <si>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</si>
  <si>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</si>
  <si>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</si>
  <si>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</si>
  <si>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</si>
  <si>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</si>
  <si>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</si>
  <si>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</si>
  <si>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</si>
  <si>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</si>
  <si>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</si>
  <si>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</si>
  <si>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</si>
  <si>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</si>
  <si>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</si>
  <si>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</si>
  <si>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</si>
  <si>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</si>
  <si>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</si>
  <si>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</si>
  <si>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</si>
  <si>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</si>
  <si>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</si>
  <si>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</si>
  <si>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</si>
  <si>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</si>
  <si>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</si>
  <si>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</si>
  <si>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</si>
  <si>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</si>
  <si>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</si>
  <si>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</si>
  <si>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</si>
  <si>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</si>
  <si>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</si>
  <si>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</si>
  <si>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</si>
  <si>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</si>
  <si>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</si>
  <si>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</si>
  <si>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</si>
  <si>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</si>
  <si>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</si>
  <si>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</si>
  <si>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</si>
  <si>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</si>
  <si>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</si>
  <si>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</si>
  <si>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</si>
  <si>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</si>
  <si>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</si>
  <si>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</si>
  <si>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</si>
  <si>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</si>
  <si>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</si>
  <si>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</si>
  <si>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</si>
  <si>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</si>
  <si>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</si>
  <si>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</si>
  <si>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</si>
  <si>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</si>
  <si>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</si>
  <si>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</si>
  <si>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</si>
  <si>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</si>
  <si>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</si>
  <si>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</si>
  <si>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</si>
  <si>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</si>
  <si>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</si>
  <si>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</si>
  <si>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</si>
  <si>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</si>
  <si>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</si>
  <si>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</si>
  <si>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</si>
  <si>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</si>
  <si>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</si>
  <si>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</si>
  <si>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</si>
  <si>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</si>
  <si>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</si>
  <si>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</si>
  <si>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</si>
  <si>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</si>
  <si>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</si>
  <si>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</si>
  <si>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</si>
  <si>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</si>
  <si>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</si>
  <si>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</si>
  <si>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</si>
  <si>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</si>
  <si>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</si>
  <si>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</si>
  <si>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</si>
  <si>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</si>
  <si>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</si>
  <si>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</si>
  <si>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</si>
  <si>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</si>
  <si>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</si>
  <si>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</si>
  <si>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</si>
  <si>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</si>
  <si>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</si>
  <si>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</si>
  <si>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</si>
  <si>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</si>
  <si>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</si>
  <si>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</si>
  <si>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</si>
  <si>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</si>
  <si>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</si>
  <si>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</si>
  <si>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</si>
  <si>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</si>
  <si>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</si>
  <si>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</si>
  <si>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</si>
  <si>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</si>
  <si>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</si>
  <si>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</si>
  <si>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</si>
  <si>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</si>
  <si>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</si>
  <si>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</si>
  <si>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</si>
  <si>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</si>
  <si>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</si>
  <si>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</si>
  <si>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</si>
  <si>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</si>
  <si>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</si>
  <si>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</si>
  <si>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</si>
  <si>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</si>
  <si>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</si>
  <si>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</si>
  <si>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</si>
  <si>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</si>
  <si>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</si>
  <si>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</si>
  <si>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</si>
  <si>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</si>
  <si>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</si>
  <si>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</si>
  <si>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</si>
  <si>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</si>
  <si>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</si>
  <si>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</si>
  <si>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</si>
  <si>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</si>
  <si>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</si>
  <si>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</si>
  <si>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</si>
  <si>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</si>
  <si>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</si>
  <si>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</si>
  <si>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</si>
  <si>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</si>
  <si>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</si>
  <si>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</si>
  <si>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</si>
  <si>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</si>
  <si>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</si>
  <si>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</si>
  <si>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</si>
  <si>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</si>
  <si>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</si>
  <si>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</si>
  <si>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</si>
  <si>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</si>
  <si>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</si>
  <si>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</si>
  <si>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</si>
  <si>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</si>
  <si>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</si>
  <si>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</si>
  <si>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</si>
  <si>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</si>
  <si>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</si>
  <si>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</si>
  <si>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</si>
  <si>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</si>
  <si>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</si>
  <si>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</si>
  <si>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</si>
  <si>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</si>
  <si>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</si>
  <si>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</si>
  <si>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</si>
  <si>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</si>
  <si>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</si>
  <si>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</si>
  <si>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</si>
  <si>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</si>
  <si>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</si>
  <si>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</si>
  <si>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</si>
  <si>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</si>
  <si>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</si>
  <si>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</si>
  <si>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</si>
  <si>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</si>
  <si>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</si>
  <si>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</si>
  <si>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</si>
  <si>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</si>
  <si>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</si>
  <si>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</si>
  <si>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</si>
  <si>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</si>
  <si>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</si>
  <si>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</si>
  <si>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</si>
  <si>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</si>
  <si>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</si>
  <si>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</si>
  <si>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</si>
  <si>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</si>
  <si>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</si>
  <si>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</si>
  <si>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</si>
  <si>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</si>
  <si>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</si>
  <si>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</si>
  <si>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</si>
  <si>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</si>
  <si>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</si>
  <si>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</si>
  <si>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</si>
  <si>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</si>
  <si>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</si>
  <si>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</si>
  <si>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</si>
  <si>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</si>
  <si>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</si>
  <si>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</si>
  <si>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</si>
  <si>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</si>
  <si>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</si>
  <si>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</si>
  <si>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</si>
  <si>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</si>
  <si>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</si>
  <si>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</si>
  <si>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</si>
  <si>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</si>
  <si>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</si>
  <si>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</si>
  <si>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</si>
  <si>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</si>
  <si>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</si>
  <si>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</si>
  <si>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</si>
  <si>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</si>
  <si>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</si>
  <si>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</si>
  <si>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</si>
  <si>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</si>
  <si>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</si>
  <si>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</si>
  <si>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</si>
  <si>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</si>
  <si>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</si>
  <si>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</si>
  <si>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</si>
  <si>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</si>
  <si>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</si>
  <si>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</si>
  <si>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</si>
  <si>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</si>
  <si>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</si>
  <si>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</si>
  <si>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</si>
  <si>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</si>
  <si>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</si>
  <si>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</si>
  <si>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</si>
  <si>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</si>
  <si>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</si>
  <si>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</si>
  <si>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</si>
  <si>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</si>
  <si>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</si>
  <si>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</si>
  <si>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</si>
  <si>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</si>
  <si>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</si>
  <si>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</si>
  <si>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</si>
  <si>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</si>
  <si>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</si>
  <si>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</si>
  <si>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</si>
  <si>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</si>
  <si>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</si>
  <si>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</si>
  <si>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</si>
  <si>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</si>
  <si>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</si>
  <si>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</si>
  <si>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</si>
  <si>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</si>
  <si>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</si>
  <si>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</si>
  <si>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</si>
  <si>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</si>
  <si>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</si>
  <si>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</si>
  <si>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</si>
  <si>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</si>
  <si>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</si>
  <si>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</si>
  <si>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</si>
  <si>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</si>
  <si>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</si>
  <si>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</si>
  <si>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</si>
  <si>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</si>
  <si>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</si>
  <si>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</si>
  <si>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</si>
  <si>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</si>
  <si>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</si>
  <si>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</si>
  <si>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</si>
  <si>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</si>
  <si>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</si>
  <si>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</si>
  <si>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</si>
  <si>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</si>
  <si>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</si>
  <si>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</si>
  <si>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</si>
  <si>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</si>
  <si>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</si>
  <si>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</si>
  <si>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</si>
  <si>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</si>
  <si>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</si>
  <si>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</si>
  <si>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</si>
  <si>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</si>
  <si>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</si>
  <si>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</si>
  <si>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</si>
  <si>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</si>
  <si>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</si>
  <si>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</si>
  <si>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</si>
  <si>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</si>
  <si>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</si>
  <si>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</si>
  <si>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</si>
  <si>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</si>
  <si>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</si>
  <si>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</si>
  <si>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</si>
  <si>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</si>
  <si>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</si>
  <si>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</si>
  <si>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</si>
  <si>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</si>
  <si>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</si>
  <si>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</si>
  <si>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</si>
  <si>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</si>
  <si>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</si>
  <si>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</si>
  <si>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</si>
  <si>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</si>
  <si>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</si>
  <si>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</si>
  <si>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</si>
  <si>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</si>
  <si>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</si>
  <si>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</si>
  <si>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</si>
  <si>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</si>
  <si>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</si>
  <si>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</si>
  <si>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</si>
  <si>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</si>
  <si>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</si>
  <si>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</si>
  <si>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</si>
  <si>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</si>
  <si>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</si>
  <si>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</si>
  <si>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</si>
  <si>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</si>
  <si>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</si>
  <si>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</si>
  <si>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</si>
  <si>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</si>
  <si>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</si>
  <si>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</si>
  <si>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</si>
  <si>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</si>
  <si>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</si>
  <si>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</si>
  <si>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</si>
  <si>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</si>
  <si>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</si>
  <si>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</si>
  <si>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</si>
  <si>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</si>
  <si>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</si>
  <si>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</si>
  <si>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</si>
  <si>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</si>
  <si>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</si>
  <si>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</si>
  <si>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</si>
  <si>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</si>
  <si>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</si>
  <si>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</si>
  <si>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</si>
  <si>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</si>
  <si>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</si>
  <si>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</si>
  <si>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</si>
  <si>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</si>
  <si>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</si>
  <si>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</si>
  <si>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</si>
  <si>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</si>
  <si>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</si>
  <si>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</si>
  <si>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</si>
  <si>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</si>
  <si>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</si>
  <si>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</si>
  <si>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</si>
  <si>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</si>
  <si>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</si>
  <si>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</si>
  <si>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</si>
  <si>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</si>
  <si>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</si>
  <si>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</si>
  <si>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</si>
  <si>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</si>
  <si>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</si>
  <si>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</si>
  <si>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</si>
  <si>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</si>
  <si>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</si>
  <si>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</si>
  <si>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</si>
  <si>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</si>
  <si>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</si>
  <si>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</si>
  <si>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</si>
  <si>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</si>
  <si>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</si>
  <si>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</si>
  <si>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</si>
  <si>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</si>
  <si>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</si>
  <si>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</si>
  <si>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</si>
  <si>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</si>
  <si>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</si>
  <si>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</si>
  <si>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</si>
  <si>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</si>
  <si>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</si>
  <si>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</si>
  <si>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</si>
  <si>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</si>
  <si>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</si>
  <si>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</si>
  <si>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</si>
  <si>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</si>
  <si>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</si>
  <si>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</si>
  <si>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</si>
  <si>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</si>
  <si>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</si>
  <si>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</si>
  <si>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</si>
  <si>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</si>
  <si>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</si>
  <si>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</si>
  <si>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</si>
  <si>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</si>
  <si>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</si>
  <si>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</si>
  <si>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</si>
  <si>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</si>
  <si>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</si>
  <si>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</si>
  <si>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</si>
  <si>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</si>
  <si>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</si>
  <si>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</si>
  <si>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</si>
  <si>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</si>
  <si>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</si>
  <si>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</si>
  <si>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</si>
  <si>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</si>
  <si>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</si>
  <si>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</si>
  <si>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</si>
  <si>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</si>
  <si>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</si>
  <si>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</si>
  <si>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</si>
  <si>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</si>
  <si>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</si>
  <si>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</si>
  <si>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</si>
  <si>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</si>
  <si>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</si>
  <si>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</si>
  <si>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</si>
  <si>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</si>
  <si>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</si>
  <si>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</si>
  <si>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</si>
  <si>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</si>
  <si>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</si>
  <si>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</si>
  <si>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</si>
  <si>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</si>
  <si>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</si>
  <si>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</si>
  <si>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</si>
  <si>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</si>
  <si>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</si>
  <si>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</si>
  <si>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</si>
  <si>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</si>
  <si>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</si>
  <si>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</si>
  <si>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</si>
  <si>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</si>
  <si>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</si>
  <si>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</si>
  <si>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</si>
  <si>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</si>
  <si>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</si>
  <si>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</si>
  <si>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</si>
  <si>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</si>
  <si>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</si>
  <si>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</si>
  <si>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</si>
  <si>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</si>
  <si>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</si>
  <si>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</si>
  <si>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</si>
  <si>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</si>
  <si>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</si>
  <si>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</si>
  <si>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</si>
  <si>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</si>
  <si>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</si>
  <si>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</si>
  <si>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</si>
  <si>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</si>
  <si>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</si>
  <si>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</si>
  <si>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</si>
  <si>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</si>
  <si>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</si>
  <si>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</si>
  <si>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</si>
  <si>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</si>
  <si>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</si>
  <si>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</si>
  <si>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</si>
  <si>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</si>
  <si>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</si>
  <si>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</si>
  <si>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</si>
  <si>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</si>
  <si>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</si>
  <si>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</si>
  <si>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</si>
  <si>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</si>
  <si>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</si>
  <si>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</si>
  <si>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</si>
  <si>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</si>
  <si>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</si>
  <si>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</si>
  <si>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</si>
  <si>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</si>
  <si>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</si>
  <si>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</si>
  <si>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</si>
  <si>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</si>
  <si>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</si>
  <si>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</si>
  <si>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</si>
  <si>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</si>
  <si>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</si>
  <si>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</si>
  <si>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</si>
  <si>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</si>
  <si>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</si>
  <si>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</si>
  <si>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</si>
  <si>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</si>
  <si>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</si>
  <si>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</si>
  <si>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</si>
  <si>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</si>
  <si>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</si>
  <si>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</si>
  <si>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</si>
  <si>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</si>
  <si>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</si>
  <si>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</si>
  <si>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</si>
  <si>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</si>
  <si>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</si>
  <si>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</si>
  <si>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</si>
  <si>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</si>
  <si>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</si>
  <si>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</si>
  <si>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</si>
  <si>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</si>
  <si>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</si>
  <si>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</si>
  <si>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</si>
  <si>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</si>
  <si>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</si>
  <si>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</si>
  <si>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</si>
  <si>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</si>
  <si>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</si>
  <si>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</si>
  <si>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</si>
  <si>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</si>
  <si>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</si>
  <si>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</si>
  <si>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</si>
  <si>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</si>
  <si>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</si>
  <si>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</si>
  <si>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</si>
  <si>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</si>
  <si>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</si>
  <si>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</si>
  <si>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</si>
  <si>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</si>
  <si>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</si>
  <si>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</si>
  <si>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</si>
  <si>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</si>
  <si>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</si>
  <si>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</si>
  <si>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</si>
  <si>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</si>
  <si>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</si>
  <si>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</si>
  <si>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</si>
  <si>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</si>
  <si>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</si>
  <si>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</si>
  <si>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</si>
  <si>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</si>
  <si>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</si>
  <si>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</si>
  <si>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</si>
  <si>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</si>
  <si>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</si>
  <si>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</si>
  <si>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</si>
  <si>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</si>
  <si>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</si>
  <si>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</si>
  <si>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</si>
  <si>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</si>
  <si>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</si>
  <si>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</si>
  <si>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</si>
  <si>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</si>
  <si>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</si>
  <si>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</si>
  <si>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</si>
  <si>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</si>
  <si>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</si>
  <si>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</si>
  <si>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</si>
  <si>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</si>
  <si>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</si>
  <si>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</si>
  <si>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</si>
  <si>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</si>
  <si>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</si>
  <si>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</si>
  <si>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</si>
  <si>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</si>
  <si>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</si>
  <si>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</si>
  <si>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</si>
  <si>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</si>
  <si>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</si>
  <si>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</si>
  <si>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</si>
  <si>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</si>
  <si>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</si>
  <si>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</si>
  <si>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</si>
  <si>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</si>
  <si>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</si>
  <si>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</si>
  <si>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</si>
  <si>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</si>
  <si>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</si>
  <si>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</si>
  <si>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</si>
  <si>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</si>
  <si>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</si>
  <si>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</si>
  <si>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</si>
  <si>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</si>
  <si>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</si>
  <si>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</si>
  <si>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</si>
  <si>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</si>
  <si>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</si>
  <si>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</si>
  <si>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</si>
  <si>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</si>
  <si>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</si>
  <si>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</si>
  <si>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</si>
  <si>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</si>
  <si>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</si>
  <si>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</si>
  <si>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</si>
  <si>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</si>
  <si>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</si>
  <si>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</si>
  <si>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</si>
  <si>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</si>
  <si>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</si>
  <si>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</si>
  <si>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</si>
  <si>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</si>
  <si>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</si>
  <si>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</si>
  <si>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</si>
  <si>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</si>
  <si>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</si>
  <si>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</si>
  <si>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</si>
  <si>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</si>
  <si>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</si>
  <si>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</si>
  <si>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</si>
  <si>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</si>
  <si>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</si>
  <si>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</si>
  <si>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</si>
  <si>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</si>
  <si>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</si>
  <si>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</si>
  <si>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</si>
  <si>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</si>
  <si>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</si>
  <si>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</si>
  <si>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</si>
  <si>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</si>
  <si>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</si>
  <si>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</si>
  <si>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</si>
  <si>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</si>
  <si>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</si>
  <si>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</si>
  <si>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</si>
  <si>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</si>
  <si>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</si>
  <si>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</si>
  <si>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</si>
  <si>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</si>
  <si>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</si>
  <si>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</si>
  <si>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</si>
  <si>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</si>
  <si>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</si>
  <si>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</si>
  <si>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</si>
  <si>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</si>
  <si>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</si>
  <si>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</si>
  <si>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</si>
  <si>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</si>
  <si>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</si>
  <si>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</si>
  <si>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</si>
  <si>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</si>
  <si>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</si>
  <si>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</si>
  <si>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</si>
  <si>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</si>
  <si>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</si>
  <si>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</si>
  <si>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</si>
  <si>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</si>
  <si>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</si>
  <si>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</si>
  <si>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</si>
  <si>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</si>
  <si>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</si>
  <si>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</si>
  <si>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</si>
  <si>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</si>
  <si>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</si>
  <si>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</si>
  <si>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</si>
  <si>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</si>
  <si>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</si>
  <si>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</si>
  <si>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</si>
  <si>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</si>
  <si>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</si>
  <si>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</si>
  <si>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</si>
  <si>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</si>
  <si>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</si>
  <si>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</si>
  <si>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</si>
  <si>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</si>
  <si>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</si>
  <si>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</si>
  <si>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</si>
  <si>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</si>
  <si>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</si>
  <si>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</si>
  <si>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</si>
  <si>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</si>
  <si>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</si>
  <si>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</si>
  <si>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</si>
  <si>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</si>
  <si>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</si>
  <si>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</si>
  <si>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</si>
  <si>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</si>
  <si>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</si>
  <si>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</si>
  <si>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</si>
  <si>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</si>
  <si>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</si>
  <si>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</si>
  <si>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</si>
  <si>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</si>
  <si>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</si>
  <si>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</si>
  <si>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</si>
  <si>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</si>
  <si>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</si>
  <si>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</si>
  <si>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</si>
  <si>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</si>
  <si>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</si>
  <si>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</si>
  <si>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</si>
  <si>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</si>
  <si>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</si>
  <si>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</si>
  <si>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</si>
  <si>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</si>
  <si>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</si>
  <si>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</si>
  <si>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</si>
  <si>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</si>
  <si>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</si>
  <si>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</si>
  <si>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</si>
  <si>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</si>
  <si>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</si>
  <si>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</si>
  <si>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</si>
  <si>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</si>
  <si>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</si>
  <si>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</si>
  <si>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</si>
  <si>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</si>
  <si>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</si>
  <si>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</si>
  <si>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</si>
  <si>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</si>
  <si>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</si>
  <si>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</si>
  <si>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</si>
  <si>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</si>
  <si>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</si>
  <si>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</si>
  <si>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</si>
  <si>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</si>
  <si>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</si>
  <si>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</si>
  <si>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</si>
  <si>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</si>
  <si>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</si>
  <si>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</si>
  <si>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</si>
  <si>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</si>
  <si>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</si>
  <si>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</si>
  <si>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</si>
  <si>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</si>
  <si>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</si>
  <si>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</si>
  <si>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</si>
  <si>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</si>
  <si>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</si>
  <si>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</si>
  <si>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</si>
  <si>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</si>
  <si>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</si>
  <si>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</si>
  <si>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</si>
  <si>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</si>
  <si>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</si>
  <si>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</si>
  <si>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</si>
  <si>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</si>
  <si>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</si>
  <si>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</si>
  <si>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</si>
  <si>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</si>
  <si>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</si>
  <si>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</si>
  <si>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</si>
  <si>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</si>
  <si>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</si>
  <si>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</si>
  <si>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</si>
  <si>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</si>
  <si>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</si>
  <si>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</si>
  <si>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</si>
  <si>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</si>
  <si>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</si>
  <si>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</si>
  <si>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</si>
  <si>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</si>
  <si>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</si>
  <si>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</si>
  <si>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</si>
  <si>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</si>
  <si>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</si>
  <si>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</si>
  <si>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</si>
  <si>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</si>
  <si>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</si>
  <si>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</si>
  <si>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</si>
  <si>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</si>
  <si>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</si>
  <si>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</si>
  <si>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</si>
  <si>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</si>
  <si>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</si>
  <si>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</si>
  <si>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</si>
  <si>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</si>
  <si>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</si>
  <si>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</si>
  <si>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</si>
  <si>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</si>
  <si>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</si>
  <si>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</si>
  <si>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</si>
  <si>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</si>
  <si>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</si>
  <si>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</si>
  <si>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</si>
  <si>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</si>
  <si>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</si>
  <si>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</si>
  <si>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</si>
  <si>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</si>
  <si>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</si>
  <si>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</si>
  <si>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</si>
  <si>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</si>
  <si>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</si>
  <si>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</si>
  <si>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</si>
  <si>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</si>
  <si>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</si>
  <si>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</si>
  <si>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</si>
  <si>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</si>
  <si>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</si>
  <si>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</si>
  <si>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</si>
  <si>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</si>
  <si>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</si>
  <si>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</si>
  <si>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</si>
  <si>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</si>
  <si>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</si>
  <si>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</si>
  <si>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</si>
  <si>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</si>
  <si>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</si>
  <si>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</si>
  <si>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</si>
  <si>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</si>
  <si>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</si>
  <si>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</si>
  <si>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</si>
  <si>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</si>
  <si>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</si>
  <si>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</si>
  <si>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</si>
  <si>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</si>
  <si>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</si>
  <si>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</si>
  <si>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</si>
  <si>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</si>
  <si>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</si>
  <si>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</si>
  <si>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</si>
  <si>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</si>
  <si>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</si>
  <si>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</si>
  <si>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</si>
  <si>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</si>
  <si>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</si>
  <si>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</si>
  <si>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</si>
  <si>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</si>
  <si>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</si>
  <si>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</si>
  <si>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</si>
  <si>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</si>
  <si>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</si>
  <si>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</si>
  <si>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</si>
  <si>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</si>
  <si>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</si>
  <si>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</si>
  <si>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</si>
  <si>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</si>
  <si>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</si>
  <si>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</si>
  <si>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</si>
  <si>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</si>
  <si>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</si>
  <si>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</si>
  <si>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</si>
  <si>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</si>
  <si>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</si>
  <si>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</si>
  <si>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</si>
  <si>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</si>
  <si>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</si>
  <si>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</si>
  <si>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</si>
  <si>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</si>
  <si>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</si>
  <si>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</si>
  <si>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</si>
  <si>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</si>
  <si>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</si>
  <si>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</si>
  <si>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</si>
  <si>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</si>
  <si>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</si>
  <si>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</si>
  <si>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</si>
  <si>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</si>
  <si>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</si>
  <si>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</si>
  <si>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</si>
  <si>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</si>
  <si>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</si>
  <si>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</si>
  <si>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</si>
  <si>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</si>
  <si>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</si>
  <si>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</si>
  <si>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</si>
  <si>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</si>
  <si>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</si>
  <si>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</si>
  <si>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</si>
  <si>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</si>
  <si>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</si>
  <si>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</si>
  <si>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</si>
  <si>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</si>
  <si>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</si>
  <si>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</si>
  <si>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</si>
  <si>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</si>
  <si>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</si>
  <si>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</si>
  <si>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</si>
  <si>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</si>
  <si>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</si>
  <si>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</si>
  <si>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</si>
  <si>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</si>
  <si>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</si>
  <si>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</si>
  <si>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</si>
  <si>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</si>
  <si>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</si>
  <si>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</si>
  <si>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</si>
  <si>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</si>
  <si>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</si>
  <si>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</si>
  <si>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</si>
  <si>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</si>
  <si>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</si>
  <si>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</si>
  <si>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</si>
  <si>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</si>
  <si>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</si>
  <si>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</si>
  <si>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</si>
  <si>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</si>
  <si>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</si>
  <si>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</si>
  <si>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</si>
  <si>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</si>
  <si>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</si>
  <si>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</si>
  <si>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</si>
  <si>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</si>
  <si>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</si>
  <si>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</si>
  <si>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</si>
  <si>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</si>
  <si>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</si>
  <si>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</si>
  <si>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</si>
  <si>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</si>
  <si>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</si>
  <si>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</si>
  <si>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</si>
  <si>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</si>
  <si>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</si>
  <si>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</si>
  <si>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</si>
  <si>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</si>
  <si>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</si>
  <si>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</si>
  <si>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</si>
  <si>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</si>
  <si>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</si>
  <si>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</si>
  <si>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</si>
  <si>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</si>
  <si>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</si>
  <si>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</si>
  <si>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</si>
  <si>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</si>
  <si>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</si>
  <si>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</si>
  <si>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</si>
  <si>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</si>
  <si>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</si>
  <si>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</si>
  <si>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</si>
  <si>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</si>
  <si>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</si>
  <si>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</si>
  <si>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</si>
  <si>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</si>
  <si>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</si>
  <si>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</si>
  <si>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</si>
  <si>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</si>
  <si>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</si>
  <si>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</si>
  <si>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</si>
  <si>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</si>
  <si>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</si>
  <si>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</si>
  <si>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</si>
  <si>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</si>
  <si>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</si>
  <si>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</si>
  <si>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</si>
  <si>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</si>
  <si>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</si>
  <si>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</si>
  <si>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</si>
  <si>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</si>
  <si>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</si>
  <si>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</si>
  <si>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</si>
  <si>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</si>
  <si>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</si>
  <si>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</si>
  <si>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</si>
  <si>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</si>
  <si>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</si>
  <si>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</si>
  <si>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</si>
  <si>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</si>
  <si>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</si>
  <si>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</si>
  <si>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</si>
  <si>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</si>
  <si>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</si>
  <si>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</si>
  <si>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</si>
  <si>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</si>
  <si>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</si>
  <si>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</si>
  <si>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</si>
  <si>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</si>
  <si>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</si>
  <si>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</si>
  <si>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</si>
  <si>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</si>
  <si>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</si>
  <si>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</si>
  <si>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</si>
  <si>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</si>
  <si>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</si>
  <si>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</si>
  <si>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</si>
  <si>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</si>
  <si>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</si>
  <si>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</si>
  <si>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</si>
  <si>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</si>
  <si>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</si>
  <si>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</si>
  <si>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</si>
  <si>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</si>
  <si>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</si>
  <si>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</si>
  <si>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</si>
  <si>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</si>
  <si>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</si>
  <si>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</si>
  <si>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</si>
  <si>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</si>
  <si>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</si>
  <si>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</si>
  <si>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</si>
  <si>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</si>
  <si>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</si>
  <si>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</si>
  <si>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</si>
  <si>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</si>
  <si>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</si>
  <si>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</si>
  <si>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</si>
  <si>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</si>
  <si>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</si>
  <si>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</si>
  <si>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</si>
  <si>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</si>
  <si>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</si>
  <si>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</si>
  <si>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</si>
  <si>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</si>
  <si>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</si>
  <si>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</si>
  <si>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</si>
  <si>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</si>
  <si>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</si>
  <si>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</si>
  <si>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</si>
  <si>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</si>
  <si>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</si>
  <si>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</si>
  <si>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</si>
  <si>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</si>
  <si>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</si>
  <si>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</si>
  <si>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</si>
  <si>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</si>
  <si>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</si>
  <si>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</si>
  <si>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</si>
  <si>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</si>
  <si>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</si>
  <si>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</si>
  <si>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</si>
  <si>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</si>
  <si>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</si>
  <si>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</si>
  <si>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</si>
  <si>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</si>
  <si>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</si>
  <si>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</si>
  <si>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</si>
  <si>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</si>
  <si>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</si>
  <si>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</si>
  <si>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</si>
  <si>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</si>
  <si>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</si>
  <si>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</si>
  <si>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</si>
  <si>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</si>
  <si>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</si>
  <si>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</si>
  <si>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</si>
  <si>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</si>
  <si>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</si>
  <si>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</si>
  <si>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</si>
  <si>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</si>
  <si>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</si>
  <si>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</si>
  <si>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</si>
  <si>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</si>
  <si>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</si>
  <si>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</si>
  <si>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</si>
  <si>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</si>
  <si>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</si>
  <si>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</si>
  <si>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</si>
  <si>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</si>
  <si>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</si>
  <si>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</si>
  <si>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</si>
  <si>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</si>
  <si>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</si>
  <si>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</si>
  <si>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</si>
  <si>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</si>
  <si>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</si>
  <si>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</si>
  <si>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</si>
  <si>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</si>
  <si>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</si>
  <si>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</si>
  <si>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</si>
  <si>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</si>
  <si>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</si>
  <si>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</si>
  <si>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</si>
  <si>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</si>
  <si>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</si>
  <si>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</si>
  <si>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</si>
  <si>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</si>
  <si>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</si>
  <si>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</si>
  <si>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</si>
  <si>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</si>
  <si>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</si>
  <si>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</si>
  <si>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</si>
  <si>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</si>
  <si>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</si>
  <si>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</si>
  <si>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</si>
  <si>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</si>
  <si>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</si>
  <si>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</si>
  <si>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</si>
  <si>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</si>
  <si>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</si>
  <si>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</si>
  <si>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</si>
  <si>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</si>
  <si>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</si>
  <si>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</si>
  <si>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</si>
  <si>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</si>
  <si>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</si>
  <si>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</si>
  <si>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</si>
  <si>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</si>
  <si>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</si>
  <si>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</si>
  <si>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</si>
  <si>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</si>
  <si>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</si>
  <si>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</si>
  <si>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</si>
  <si>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</si>
  <si>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</si>
  <si>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</si>
  <si>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</si>
  <si>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</si>
  <si>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</si>
  <si>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</si>
  <si>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</si>
  <si>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</si>
  <si>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</si>
  <si>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</si>
  <si>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</si>
  <si>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</si>
  <si>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</si>
  <si>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</si>
  <si>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</si>
  <si>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</si>
  <si>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</si>
  <si>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</si>
  <si>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</si>
  <si>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</si>
  <si>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</si>
  <si>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</si>
  <si>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</si>
  <si>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</si>
  <si>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</si>
  <si>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</si>
  <si>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</si>
  <si>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</si>
  <si>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</si>
  <si>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</si>
  <si>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</si>
  <si>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</si>
  <si>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</si>
  <si>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</si>
  <si>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</si>
  <si>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</si>
  <si>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</si>
  <si>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</si>
  <si>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</si>
  <si>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</si>
  <si>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</si>
  <si>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</si>
  <si>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</si>
  <si>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</si>
  <si>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</si>
  <si>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</si>
  <si>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</si>
  <si>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</si>
  <si>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</si>
  <si>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</si>
  <si>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</si>
  <si>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</si>
  <si>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</si>
  <si>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</si>
  <si>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</si>
  <si>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</si>
  <si>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</si>
  <si>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</si>
  <si>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</si>
  <si>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</si>
  <si>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</si>
  <si>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</si>
  <si>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</si>
  <si>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</si>
  <si>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</si>
  <si>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</si>
  <si>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</si>
  <si>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</si>
  <si>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</si>
  <si>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</si>
  <si>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</si>
  <si>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</si>
  <si>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</si>
  <si>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</si>
  <si>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</si>
  <si>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</si>
  <si>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</si>
  <si>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</si>
  <si>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</si>
  <si>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</si>
  <si>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</si>
  <si>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</si>
  <si>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</si>
  <si>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</si>
  <si>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</si>
  <si>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</si>
  <si>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</si>
  <si>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</si>
  <si>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</si>
  <si>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</si>
  <si>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</si>
  <si>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</si>
  <si>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</si>
  <si>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</si>
  <si>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</si>
  <si>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</si>
  <si>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</si>
  <si>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</si>
  <si>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</si>
  <si>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</si>
  <si>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</si>
  <si>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</si>
  <si>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</si>
  <si>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</si>
  <si>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</si>
  <si>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</si>
  <si>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</si>
  <si>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</si>
  <si>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</si>
  <si>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</si>
  <si>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</si>
  <si>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</si>
  <si>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</si>
  <si>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</si>
  <si>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</si>
  <si>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</si>
  <si>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</si>
  <si>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</si>
  <si>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</si>
  <si>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</si>
  <si>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</si>
  <si>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</si>
  <si>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</si>
  <si>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</si>
  <si>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</si>
  <si>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</si>
  <si>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</si>
  <si>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</si>
  <si>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</si>
  <si>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</si>
  <si>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</si>
  <si>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</si>
  <si>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</si>
  <si>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</si>
  <si>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</si>
  <si>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</si>
  <si>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</si>
  <si>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</si>
  <si>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</si>
  <si>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</si>
  <si>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</si>
  <si>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</si>
  <si>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</si>
  <si>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</si>
  <si>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</si>
  <si>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</si>
  <si>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</si>
  <si>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</si>
  <si>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</si>
  <si>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</si>
  <si>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</si>
  <si>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</si>
  <si>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</si>
  <si>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</si>
  <si>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</si>
  <si>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</si>
  <si>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</si>
  <si>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</si>
  <si>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</si>
  <si>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</si>
  <si>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</si>
  <si>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</si>
  <si>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</si>
  <si>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</si>
  <si>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</si>
  <si>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</si>
  <si>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</si>
  <si>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</si>
  <si>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</si>
  <si>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</si>
  <si>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</si>
  <si>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</si>
  <si>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</si>
  <si>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</si>
  <si>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</si>
  <si>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</si>
  <si>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</si>
  <si>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</si>
  <si>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</si>
  <si>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</si>
  <si>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</si>
  <si>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</si>
  <si>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</si>
  <si>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</si>
  <si>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</si>
  <si>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</si>
  <si>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</si>
  <si>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</si>
  <si>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</si>
  <si>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</si>
  <si>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</si>
  <si>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</si>
  <si>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</si>
  <si>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</si>
  <si>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</si>
  <si>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</si>
  <si>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</si>
  <si>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</si>
  <si>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</si>
  <si>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</si>
  <si>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</si>
  <si>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</si>
  <si>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</si>
  <si>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</si>
  <si>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</si>
  <si>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</si>
  <si>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</si>
  <si>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</si>
  <si>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</si>
  <si>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</si>
  <si>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</si>
  <si>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</si>
  <si>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</si>
  <si>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</si>
  <si>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</si>
  <si>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</si>
  <si>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</si>
  <si>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</si>
  <si>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</si>
  <si>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</si>
  <si>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</si>
  <si>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</si>
  <si>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</si>
  <si>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</si>
  <si>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</si>
  <si>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</si>
  <si>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</si>
  <si>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</si>
  <si>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</si>
  <si>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</si>
  <si>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</si>
  <si>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</si>
  <si>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</si>
  <si>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</si>
  <si>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</si>
  <si>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</si>
  <si>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</si>
  <si>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</si>
  <si>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</si>
  <si>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</si>
  <si>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</si>
  <si>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</si>
  <si>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</si>
  <si>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</si>
  <si>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</si>
  <si>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</si>
  <si>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</si>
  <si>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</si>
  <si>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</si>
  <si>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</si>
  <si>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</si>
  <si>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</si>
  <si>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</si>
  <si>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</si>
  <si>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</si>
  <si>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</si>
  <si>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</si>
  <si>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</si>
  <si>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</si>
  <si>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</si>
  <si>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</si>
  <si>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</si>
  <si>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</si>
  <si>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</si>
  <si>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</si>
  <si>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</si>
  <si>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</si>
  <si>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</si>
  <si>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</si>
  <si>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</si>
  <si>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</si>
  <si>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</si>
  <si>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</si>
  <si>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</si>
  <si>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</si>
  <si>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</si>
  <si>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</si>
  <si>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</si>
  <si>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</si>
  <si>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</si>
  <si>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</si>
  <si>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</si>
  <si>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</si>
  <si>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</si>
  <si>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</si>
  <si>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</si>
  <si>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</si>
  <si>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</si>
  <si>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</si>
  <si>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</si>
  <si>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</si>
  <si>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</si>
  <si>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</si>
  <si>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</si>
  <si>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</si>
  <si>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</si>
  <si>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</si>
  <si>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</si>
  <si>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</si>
  <si>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</si>
  <si>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</si>
  <si>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</si>
  <si>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</si>
  <si>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</si>
  <si>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</si>
  <si>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</si>
  <si>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</si>
  <si>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</si>
  <si>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</si>
  <si>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</si>
  <si>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</si>
  <si>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</si>
  <si>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</si>
  <si>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</si>
  <si>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</si>
  <si>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</si>
  <si>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</si>
  <si>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</si>
  <si>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</si>
  <si>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</si>
  <si>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</si>
  <si>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</si>
  <si>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</si>
  <si>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</si>
  <si>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</si>
  <si>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</si>
  <si>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</si>
  <si>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</si>
  <si>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</si>
  <si>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</si>
  <si>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</si>
  <si>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</si>
  <si>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</si>
  <si>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</si>
  <si>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</si>
  <si>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</si>
  <si>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</si>
  <si>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</si>
  <si>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</si>
  <si>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</si>
  <si>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</si>
  <si>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</si>
  <si>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</si>
  <si>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</si>
  <si>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</si>
  <si>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</si>
  <si>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</si>
  <si>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</si>
  <si>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</si>
  <si>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</si>
  <si>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</si>
  <si>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</si>
  <si>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</si>
  <si>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</si>
  <si>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</si>
  <si>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</si>
  <si>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</si>
  <si>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</si>
  <si>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</si>
  <si>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</si>
  <si>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</si>
  <si>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</si>
  <si>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</si>
  <si>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</si>
  <si>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</si>
  <si>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</si>
  <si>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</si>
  <si>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</si>
  <si>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</si>
  <si>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</si>
  <si>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</si>
  <si>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</si>
  <si>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</si>
  <si>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</si>
  <si>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</si>
  <si>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</si>
  <si>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</si>
  <si>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</si>
  <si>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</si>
  <si>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</si>
  <si>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</si>
  <si>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</si>
  <si>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</si>
  <si>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</si>
  <si>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</si>
  <si>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</si>
  <si>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</si>
  <si>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</si>
  <si>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</si>
  <si>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</si>
  <si>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</si>
  <si>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</si>
  <si>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</si>
  <si>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</si>
  <si>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</si>
  <si>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</si>
  <si>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</si>
  <si>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</si>
  <si>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</si>
  <si>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</si>
  <si>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</si>
  <si>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</si>
  <si>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</si>
  <si>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</si>
  <si>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</si>
  <si>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</si>
  <si>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</si>
  <si>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</si>
  <si>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</si>
  <si>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</si>
  <si>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</si>
  <si>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</si>
  <si>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</si>
  <si>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</si>
  <si>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</si>
  <si>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</si>
  <si>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</si>
  <si>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</si>
  <si>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</si>
  <si>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</si>
  <si>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</si>
  <si>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</si>
  <si>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</si>
  <si>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</si>
  <si>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</si>
  <si>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</si>
  <si>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</si>
  <si>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</si>
  <si>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</si>
  <si>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</si>
  <si>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</si>
  <si>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</si>
  <si>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</si>
  <si>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</si>
  <si>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</si>
  <si>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</si>
  <si>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</si>
  <si>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</si>
  <si>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</si>
  <si>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</si>
  <si>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</si>
  <si>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</si>
  <si>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</si>
  <si>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</si>
  <si>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</si>
  <si>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</si>
  <si>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</si>
  <si>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</si>
  <si>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</si>
  <si>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</si>
  <si>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</si>
  <si>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</si>
  <si>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</si>
  <si>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</si>
  <si>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</si>
  <si>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</si>
  <si>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</si>
  <si>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</si>
  <si>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</si>
  <si>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</si>
  <si>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</si>
  <si>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</si>
  <si>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</si>
  <si>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</si>
  <si>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</si>
  <si>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</si>
  <si>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</si>
  <si>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</si>
  <si>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</si>
  <si>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</si>
  <si>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</si>
  <si>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</si>
  <si>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</si>
  <si>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</si>
  <si>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</si>
  <si>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</si>
  <si>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</si>
  <si>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</si>
  <si>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</si>
  <si>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</si>
  <si>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</si>
  <si>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</si>
  <si>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</si>
  <si>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</si>
  <si>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</si>
  <si>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</si>
  <si>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</si>
  <si>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</si>
  <si>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</si>
  <si>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</si>
  <si>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</si>
  <si>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</si>
  <si>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</si>
  <si>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</si>
  <si>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</si>
  <si>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</si>
  <si>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</si>
  <si>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</si>
  <si>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</si>
  <si>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</si>
  <si>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</si>
  <si>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</si>
  <si>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</si>
  <si>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</si>
  <si>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</si>
  <si>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</si>
  <si>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</si>
  <si>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</si>
  <si>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</si>
  <si>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</si>
  <si>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</si>
  <si>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</si>
  <si>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</si>
  <si>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</si>
  <si>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</si>
  <si>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</si>
  <si>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</si>
  <si>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</si>
  <si>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</si>
  <si>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</si>
  <si>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</si>
  <si>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</si>
  <si>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</si>
  <si>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</si>
  <si>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</si>
  <si>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</si>
  <si>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</si>
  <si>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</si>
  <si>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</si>
  <si>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</si>
  <si>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</si>
  <si>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</si>
  <si>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</si>
  <si>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</si>
  <si>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</si>
  <si>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</si>
  <si>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</si>
  <si>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</si>
  <si>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</si>
  <si>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</si>
  <si>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</si>
  <si>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</si>
  <si>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</si>
  <si>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</si>
  <si>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</si>
  <si>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</si>
  <si>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</si>
  <si>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</si>
  <si>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</si>
  <si>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</si>
  <si>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</si>
  <si>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</si>
  <si>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</si>
  <si>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</si>
  <si>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</si>
  <si>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</si>
  <si>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</si>
  <si>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</si>
  <si>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</si>
  <si>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</si>
  <si>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</si>
  <si>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</si>
  <si>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</si>
  <si>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</si>
  <si>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</si>
  <si>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</si>
  <si>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</si>
  <si>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</si>
  <si>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</si>
  <si>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</si>
  <si>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</si>
  <si>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</si>
  <si>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</si>
  <si>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</si>
  <si>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</si>
  <si>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</si>
  <si>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</si>
  <si>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</si>
  <si>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</si>
  <si>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</si>
  <si>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</si>
  <si>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</si>
  <si>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</si>
  <si>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</si>
  <si>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</si>
  <si>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</si>
  <si>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</si>
  <si>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</si>
  <si>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</si>
  <si>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</si>
  <si>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</si>
  <si>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</si>
  <si>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</si>
  <si>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</si>
  <si>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</si>
  <si>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</si>
  <si>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</si>
  <si>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</si>
  <si>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</si>
  <si>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</si>
  <si>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</si>
  <si>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</si>
  <si>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</si>
  <si>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</si>
  <si>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</si>
  <si>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</si>
  <si>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</si>
  <si>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</si>
  <si>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</si>
  <si>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</si>
  <si>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</si>
  <si>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</si>
  <si>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</si>
  <si>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</si>
  <si>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</si>
  <si>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</si>
  <si>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</si>
  <si>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</si>
  <si>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</si>
  <si>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</si>
  <si>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</si>
  <si>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</si>
  <si>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</si>
  <si>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</si>
  <si>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</si>
  <si>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</si>
  <si>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</si>
  <si>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</si>
  <si>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</si>
  <si>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</si>
  <si>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</si>
  <si>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</si>
  <si>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</si>
  <si>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</si>
  <si>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</si>
  <si>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</si>
  <si>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</si>
  <si>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</si>
  <si>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</si>
  <si>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</si>
  <si>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</si>
  <si>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</si>
  <si>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</si>
  <si>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</si>
  <si>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</si>
  <si>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</si>
  <si>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</si>
  <si>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</si>
  <si>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</si>
  <si>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</si>
  <si>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</si>
  <si>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</si>
  <si>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</si>
  <si>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</si>
  <si>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</si>
  <si>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</si>
  <si>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</si>
  <si>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</si>
  <si>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</si>
  <si>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</si>
  <si>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</si>
  <si>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</si>
  <si>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</si>
  <si>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</si>
  <si>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</si>
  <si>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</si>
  <si>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</si>
  <si>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</si>
  <si>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</si>
  <si>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</si>
  <si>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</si>
  <si>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</si>
  <si>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</si>
  <si>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</si>
  <si>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</si>
  <si>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</si>
  <si>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</si>
  <si>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</si>
  <si>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</si>
  <si>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</si>
  <si>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</si>
  <si>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</si>
  <si>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</si>
  <si>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</si>
  <si>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</si>
  <si>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</si>
  <si>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</si>
  <si>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</si>
  <si>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</si>
  <si>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</si>
  <si>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</si>
  <si>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</si>
  <si>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</si>
  <si>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</si>
  <si>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</si>
  <si>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</si>
  <si>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</si>
  <si>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</si>
  <si>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</si>
  <si>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</si>
  <si>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</si>
  <si>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</si>
  <si>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</si>
  <si>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</si>
  <si>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</si>
  <si>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</si>
  <si>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</si>
  <si>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</si>
  <si>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</si>
  <si>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</si>
  <si>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</si>
  <si>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</si>
  <si>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</si>
  <si>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</si>
  <si>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</si>
  <si>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</si>
  <si>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</si>
  <si>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</si>
  <si>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</si>
  <si>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</si>
  <si>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</si>
  <si>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</si>
  <si>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</si>
  <si>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</si>
  <si>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</si>
  <si>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</si>
  <si>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</si>
  <si>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</si>
  <si>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</si>
  <si>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</si>
  <si>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</si>
  <si>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</si>
  <si>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</si>
  <si>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</si>
  <si>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</si>
  <si>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</si>
  <si>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</si>
  <si>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</si>
  <si>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</si>
  <si>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</si>
  <si>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</si>
  <si>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</si>
  <si>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</si>
  <si>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</si>
  <si>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</si>
  <si>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</si>
  <si>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</si>
  <si>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</si>
  <si>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</si>
  <si>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</si>
  <si>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</si>
  <si>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</si>
  <si>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</si>
  <si>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</si>
  <si>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</si>
  <si>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</si>
  <si>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</si>
  <si>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</si>
  <si>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</si>
  <si>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</si>
  <si>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</si>
  <si>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</si>
  <si>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</si>
  <si>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</si>
  <si>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</si>
  <si>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</si>
  <si>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</si>
  <si>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</si>
  <si>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</si>
  <si>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</si>
  <si>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</si>
  <si>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</si>
  <si>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</si>
  <si>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</si>
  <si>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</si>
  <si>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</si>
  <si>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</si>
  <si>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</si>
  <si>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</si>
  <si>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</si>
  <si>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</si>
  <si>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</si>
  <si>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</si>
  <si>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</si>
  <si>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</si>
  <si>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</si>
  <si>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</si>
  <si>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</si>
  <si>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</si>
  <si>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</si>
  <si>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</si>
  <si>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</si>
  <si>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</si>
  <si>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</si>
  <si>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</si>
  <si>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</si>
  <si>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</si>
  <si>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</si>
  <si>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</si>
  <si>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</si>
  <si>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</si>
  <si>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</si>
  <si>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</si>
  <si>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</si>
  <si>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</si>
  <si>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</si>
  <si>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</si>
  <si>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</si>
  <si>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</si>
  <si>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</si>
  <si>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</si>
  <si>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</si>
  <si>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</si>
  <si>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</si>
  <si>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</si>
  <si>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</si>
  <si>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</si>
  <si>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</si>
  <si>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</si>
  <si>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</si>
  <si>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</si>
  <si>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</si>
  <si>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</si>
  <si>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</si>
  <si>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</si>
  <si>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</si>
  <si>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</si>
  <si>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</si>
  <si>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</si>
  <si>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</si>
  <si>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</si>
  <si>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</si>
  <si>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</si>
  <si>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</si>
  <si>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</si>
  <si>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</si>
  <si>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</si>
  <si>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</si>
  <si>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</si>
  <si>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</si>
  <si>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</si>
  <si>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</si>
  <si>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</si>
  <si>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</si>
  <si>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</si>
  <si>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</si>
  <si>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</si>
  <si>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</si>
  <si>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</si>
  <si>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</si>
  <si>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</si>
  <si>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</si>
  <si>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</si>
  <si>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</si>
  <si>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</si>
  <si>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</si>
  <si>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</si>
  <si>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</si>
  <si>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</si>
  <si>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</si>
  <si>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</si>
  <si>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</si>
  <si>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</si>
  <si>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</si>
  <si>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</si>
  <si>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</si>
  <si>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</si>
  <si>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</si>
  <si>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</si>
  <si>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</si>
  <si>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</si>
  <si>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</si>
  <si>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</si>
  <si>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</si>
  <si>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</si>
  <si>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</si>
  <si>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</si>
  <si>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</si>
  <si>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</si>
  <si>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</si>
  <si>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</si>
  <si>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</si>
  <si>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</si>
  <si>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</si>
  <si>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</si>
  <si>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</si>
  <si>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</si>
  <si>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</si>
  <si>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</si>
  <si>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</si>
  <si>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</si>
  <si>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</si>
  <si>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</si>
  <si>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</si>
  <si>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</si>
  <si>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</si>
  <si>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</si>
  <si>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</si>
  <si>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</si>
  <si>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</si>
  <si>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</si>
  <si>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</si>
  <si>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</si>
  <si>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</si>
  <si>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</si>
  <si>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</si>
  <si>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</si>
  <si>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</si>
  <si>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</si>
  <si>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</si>
  <si>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</si>
  <si>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</si>
  <si>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</si>
  <si>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</si>
  <si>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</si>
  <si>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</si>
  <si>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</si>
  <si>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</si>
  <si>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</si>
  <si>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</si>
  <si>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</si>
  <si>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</si>
  <si>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</si>
  <si>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</si>
  <si>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</si>
  <si>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</si>
  <si>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</si>
  <si>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</si>
  <si>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</si>
  <si>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</si>
  <si>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</si>
  <si>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</si>
  <si>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</si>
  <si>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</si>
  <si>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</si>
  <si>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</si>
  <si>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</si>
  <si>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</si>
  <si>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</si>
  <si>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</si>
  <si>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</si>
  <si>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</si>
  <si>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</si>
  <si>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</si>
  <si>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</si>
  <si>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</si>
  <si>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</si>
  <si>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</si>
  <si>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</si>
  <si>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</si>
  <si>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</si>
  <si>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</si>
  <si>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</si>
  <si>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</si>
  <si>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</si>
  <si>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</si>
  <si>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</si>
  <si>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</si>
  <si>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</si>
  <si>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</si>
  <si>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</si>
  <si>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</si>
  <si>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</si>
  <si>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</si>
  <si>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</si>
  <si>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</si>
  <si>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</si>
  <si>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</si>
  <si>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</si>
  <si>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</si>
  <si>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</si>
  <si>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</si>
  <si>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</si>
  <si>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</si>
  <si>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</si>
  <si>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</si>
  <si>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</si>
  <si>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</si>
  <si>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</si>
  <si>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</si>
  <si>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</si>
  <si>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</si>
  <si>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</si>
  <si>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</si>
  <si>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</si>
  <si>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</si>
  <si>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</si>
  <si>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</si>
  <si>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</si>
  <si>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</si>
  <si>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</si>
  <si>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</si>
  <si>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</si>
  <si>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</si>
  <si>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</si>
  <si>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</si>
  <si>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</si>
  <si>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</si>
  <si>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</si>
  <si>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</si>
  <si>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</si>
  <si>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</si>
  <si>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</si>
  <si>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</si>
  <si>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</si>
  <si>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</si>
  <si>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</si>
  <si>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</si>
  <si>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</si>
  <si>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</si>
  <si>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</si>
  <si>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</si>
  <si>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</si>
  <si>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</si>
  <si>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</si>
  <si>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</si>
  <si>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</si>
  <si>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</si>
  <si>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</si>
  <si>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</si>
  <si>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</si>
  <si>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</si>
  <si>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</si>
  <si>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</si>
  <si>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</si>
  <si>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</si>
  <si>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</si>
  <si>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</si>
  <si>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</si>
  <si>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</si>
  <si>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</si>
  <si>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</si>
  <si>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</si>
  <si>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</si>
  <si>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</si>
  <si>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</si>
  <si>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</si>
  <si>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</si>
  <si>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</si>
  <si>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</si>
  <si>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</si>
  <si>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</si>
  <si>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</si>
  <si>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</si>
  <si>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</si>
  <si>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</si>
  <si>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</si>
  <si>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</si>
  <si>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</si>
  <si>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</si>
  <si>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</si>
  <si>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</si>
  <si>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</si>
  <si>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</si>
  <si>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</si>
  <si>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</si>
  <si>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</si>
  <si>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</si>
  <si>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</si>
  <si>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</si>
  <si>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</si>
  <si>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</si>
  <si>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</si>
  <si>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</si>
  <si>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</si>
  <si>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</si>
  <si>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</si>
  <si>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</si>
  <si>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</si>
  <si>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</si>
  <si>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</si>
  <si>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</si>
  <si>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</si>
  <si>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</si>
  <si>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</si>
  <si>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</si>
  <si>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</si>
  <si>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</si>
  <si>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</si>
  <si>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</si>
  <si>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</si>
  <si>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</si>
  <si>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</si>
  <si>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</si>
  <si>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</si>
  <si>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</si>
  <si>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</si>
  <si>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</si>
  <si>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</si>
  <si>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</si>
  <si>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</si>
  <si>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</si>
  <si>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</si>
  <si>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</si>
  <si>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</si>
  <si>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</si>
  <si>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</si>
  <si>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</si>
  <si>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</si>
  <si>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</si>
  <si>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</si>
  <si>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</si>
  <si>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</si>
  <si>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</si>
  <si>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taf2105</t>
  </si>
  <si>
    <t>Site access Issue as located family building and team will check in morning</t>
  </si>
  <si>
    <t>PCM-20251201-00000203</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</si>
  <si>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</si>
  <si>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</si>
  <si>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</si>
  <si>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</si>
  <si>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</si>
  <si>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</si>
  <si>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</si>
  <si>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</si>
  <si>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</si>
  <si>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</si>
  <si>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access road damage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</si>
</sst>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0" totalsRowShown="0" headerRowDxfId="172" dataDxfId="171" headerRowBorderDxfId="169" tableBorderDxfId="170" totalsRowBorderDxfId="168">
  <autoFilter ref="A1:L22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5" dataDxfId="154" headerRowBorderDxfId="152" tableBorderDxfId="153" totalsRowBorderDxfId="151">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6" totalsRowShown="0" headerRowDxfId="46" dataDxfId="45" headerRowBorderDxfId="43" tableBorderDxfId="44" totalsRowBorderDxfId="42">
  <autoFilter ref="A1:L2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0"/>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329.24756770833483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R1</v>
      </c>
      <c r="C3" s="128"/>
      <c r="D3" s="56" t="s">
        <v>12782</v>
      </c>
      <c r="E3" s="127"/>
      <c r="F3" s="126"/>
      <c r="G3" s="125">
        <f ca="1">IFERROR(NOW()-F3,"-")</f>
        <v>45992.195993634261</v>
      </c>
      <c r="H3" s="126"/>
      <c r="I3" s="128" t="str">
        <f>IFERROR(VLOOKUP(D3,DB!A:F,6,0),"")</f>
        <v>SCECO</v>
      </c>
      <c r="J3" s="128" t="str">
        <f>IFERROR(VLOOKUP(D3,DB!A:G,7,0),"")</f>
        <v>Vandalized</v>
      </c>
      <c r="K3" s="124"/>
      <c r="L3" s="123" t="str">
        <f>IFERROR(VLOOKUP(D3,DB!A:I,9,0),"")</f>
        <v>Latis</v>
      </c>
    </row>
    <row r="4" spans="1:15" s="61" customFormat="1" ht="15" customHeight="1">
      <c r="A4" s="129"/>
      <c r="B4" s="128" t="str">
        <f>IFERROR(VLOOKUP(D4,DB!A:K,11,0),"")</f>
        <v/>
      </c>
      <c r="C4" s="128"/>
      <c r="D4" s="56"/>
      <c r="E4" s="127"/>
      <c r="F4" s="126"/>
      <c r="G4" s="125">
        <f ca="1">IFERROR(NOW()-F4,"-")</f>
        <v>45992.195993634261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45992.195993634261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45992.195993634261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45992.195993634261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45992.195993634261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45992.195993634261</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45992.195993634261</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45992.195993634261</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45992.195993634261</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45992.195993634261</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45992.195993634261</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45992.195993634261</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45992.195993634261</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45992.195993634261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45992.195993634261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45992.195993634261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45992.195993634261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45992.195993634261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45992.195993634261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45992.195993634261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45992.195993634261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45992.195993634261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45992.195993634261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45992.195993634261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45992.195993634261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45992.195993634261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45992.195993634261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45992.195993634261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45992.195993634261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45992.195993634261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45992.195993634261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45992.195993634261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45992.195993634261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45992.195993634261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45992.195993634261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45992.195993634261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45992.195993634261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45992.195993634261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45992.195993634261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45992.195993634261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45992.195993634261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45992.195993634261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45992.195993634261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45992.195993634261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45992.195993634261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45992.195993634261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45992.195993634261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45992.195993634261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45992.195993634261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45992.195993634261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45992.195993634261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45992.195993634261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45992.195993634261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45992.195993634261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45992.195993634261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45992.195993634261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45992.195993634261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45992.195993634261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45992.195993634261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45992.195993634261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45992.195993634261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45992.195993634261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45992.195993634261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45992.195993634261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45992.195993634261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45992.195993634261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45992.195993634261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45992.195993634261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45992.195993634261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45992.195993634261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45992.195993634261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45992.195993634261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45992.195993634261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45992.195993634261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45992.195993634261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45992.195993634261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45992.195993634261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45992.195993634261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45992.195993634261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45992.195993634261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45992.195993634261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45992.195993634261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45992.195993634261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45992.195993634261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45992.195993634261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45992.195993634261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45992.195993634261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45992.195993634261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45992.195993634261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45992.195993634261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45992.195993634261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45992.195993634261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45992.195993634261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45992.195993634261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45992.195993634261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45992.195993634261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45992.195993634261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45992.195993634261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45992.195993634261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45992.195993634261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45992.195993634261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45992.195993634261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45992.195993634261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45992.195993634261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45992.195993634261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45992.195993634261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45992.195993634261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45992.195993634261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45992.195993634261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45992.195993634261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45992.195993634261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45992.195993634261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45992.195993634261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45992.195993634261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45992.195993634261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45992.195993634261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45992.195993634261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45992.195993634261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45992.195993634261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45992.195993634261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45992.195993634261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45992.195993634261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45992.195993634261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45992.195993634261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45992.195993634261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45992.195993634261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45992.195993634261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45992.195993634261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45992.195993634261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45992.195993634261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45992.195993634261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45992.195993634261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45992.195993634261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45992.195993634261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45992.195993634261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45992.195993634261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45992.195993634261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45992.195993634261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45992.195993634261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45992.195993634261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45992.195993634261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45992.195993634261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45992.195993634261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45992.195993634261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45992.195993634261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45992.195993634261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45992.195993634261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45992.195993634261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45992.195993634261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45992.195993634261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45992.195993634261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45992.195993634261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45992.195993634261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45992.195993634261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45992.195993634261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45992.195993634261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45992.195993634261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45992.195993634261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45992.195993634261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45992.195993634261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45992.195993634261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45992.195993634261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45992.195993634261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45992.195993634261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45992.195993634261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45992.195993634261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45992.195993634261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45992.195993634261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45992.195993634261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45992.195993634261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45992.195993634261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45992.195993634261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45992.195993634261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45992.195993634261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45992.195993634261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45992.195993634261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45992.195993634261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45992.195993634261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45992.195993634261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45992.195993634261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45992.195993634261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45992.195993634261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45992.195993634261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45992.195993634261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45992.195993634261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45992.195993634261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45992.195993634261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45992.195993634261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45992.195993634261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45992.195993634261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45992.195993634261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45992.195993634261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45992.195993634261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45992.195993634261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45992.195993634261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45992.195993634261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45992.195993634261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45992.195993634261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45992.195993634261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45992.195993634261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45992.195993634261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45992.195993634261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45992.195993634261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45992.195993634261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45992.195993634261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45992.195993634261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45992.195993634261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45992.195993634261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45992.195993634261</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45992.195993634261</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45992.195993634261</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45992.195993634261</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45992.195993634261</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45992.195993634261</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45992.195993634261</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45992.195993634261</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45992.195993634261</v>
      </c>
      <c r="H220" s="126"/>
      <c r="I220" s="128" t="str">
        <f>IFERROR(VLOOKUP(D220,DB!A:F,6,0),"")</f>
        <v/>
      </c>
      <c r="J220" s="128" t="str">
        <f>IFERROR(VLOOKUP(D220,DB!A:G,7,0),"")</f>
        <v/>
      </c>
      <c r="K220" s="124"/>
      <c r="L220" s="123" t="str">
        <f>IFERROR(VLOOKUP(D220,DB!A:I,9,0),"")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167.19615567129949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7.8085746527794981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45992.195993634261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45992.195993634261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45992.195993634261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45992.195993634261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45992.195993634261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45992.195993634261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45992.195993634261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45992.195993634261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45992.195993634261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45992.195993634261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45992.195993634261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45992.195993634261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45992.195993634261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45992.195993634261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45992.195993634261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45992.195993634261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45992.195993634261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45992.195993634261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45992.195993634261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45992.195993634261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45992.195993634261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45992.195993634261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45992.195993634261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45992.195993634261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45992.195993634261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45992.195993634261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45992.195993634261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45992.195993634261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45992.195993634261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45992.195993634261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45992.195993634261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45992.195993634261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45992.195993634261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45992.195993634261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45992.195993634261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45992.195993634261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45992.195993634261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45992.195993634261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45992.195993634261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45992.195993634261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45992.195993634261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45992.195993634261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45992.195993634261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45992.195993634261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45992.195993634261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45992.195993634261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45992.195993634261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45992.195993634261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45992.195993634261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45992.195993634261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45992.195993634261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45992.195993634261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45992.195993634261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45992.195993634261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45992.195993634261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45992.195993634261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45992.195993634261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45992.195993634261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45992.195993634261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45992.195993634261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45992.195993634261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45992.195993634261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45992.195993634261</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45992.195993634261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45992.195993634261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45992.195993634261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45992.195993634261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45992.195993634261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45992.195993634261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45992.195993634261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45992.195993634261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45992.195993634261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45992.195993634261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45992.195993634261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45992.195993634261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45992.195993634261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45992.195993634261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45992.195993634261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45992.195993634261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45992.195993634261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45992.195993634261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45992.195993634261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45992.195993634261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45992.195993634261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45992.195993634261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45992.195993634261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45992.195993634261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45992.195993634261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45992.195993634261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45992.195993634261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45992.195993634261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45992.195993634261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45992.195993634261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45992.195993634261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45992.195993634261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45992.195993634261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45992.195993634261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45992.195993634261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45992.195993634261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45992.195993634261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45992.195993634261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45992.195993634261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45992.195993634261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45992.195993634261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45992.195993634261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45992.195993634261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45992.195993634261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45992.195993634261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45992.195993634261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45992.195993634261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45992.195993634261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45992.195993634261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45992.195993634261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45992.195993634261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45992.195993634261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45992.195993634261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45992.195993634261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45992.195993634261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45992.195993634261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45992.195993634261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45992.195993634261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45992.195993634261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45992.195993634261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45992.195993634261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45992.195993634261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45992.195993634261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45992.195993634261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45992.195993634261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45992.195993634261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45992.195993634261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45992.195993634261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45992.195993634261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45992.195993634261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45992.195993634261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45992.195993634261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45992.195993634261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45992.195993634261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45992.195993634261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45992.195993634261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45992.195993634261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45992.195993634261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45992.195993634261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45992.195993634261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45992.195993634261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45992.195993634261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45992.195993634261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45992.195993634261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45992.195993634261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45992.195993634261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45992.195993634261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45992.195993634261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45992.195993634261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45992.195993634261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45992.195993634261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45992.195993634261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45992.195993634261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45992.195993634261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45992.195993634261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45992.195993634261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45992.195993634261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45992.195993634261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45992.195993634261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45992.195993634261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45992.195993634261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45992.195993634261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45992.195993634261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45992.195993634261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45992.195993634261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45992.195993634261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45992.195993634261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45992.195993634261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45992.195993634261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45992.195993634261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45992.195993634261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45992.195993634261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45992.195993634261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45992.195993634261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45992.195993634261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45992.195993634261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45992.195993634261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45992.195993634261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45992.195993634261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45992.195993634261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45992.195993634261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45992.195993634261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45992.195993634261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45992.195993634261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45992.195993634261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45992.195993634261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45992.195993634261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45992.195993634261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45992.195993634261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45992.195993634261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45992.195993634261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45992.195993634261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45992.195993634261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45992.195993634261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45992.195993634261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45992.195993634261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45992.195993634261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45992.195993634261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45992.195993634261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45992.195993634261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45992.195993634261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45992.195993634261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45992.195993634261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45992.195993634261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45992.195993634261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45992.195993634261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45992.195993634261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45992.195993634261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45992.195993634261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45992.195993634261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45992.195993634261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45992.195993634261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45992.195993634261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45992.195993634261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45992.195993634261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45992.195993634261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45992.195993634261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45992.195993634261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45992.195993634261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45992.195993634261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45992.195993634261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45992.195993634261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45992.195993634261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45992.195993634261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45992.195993634261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45992.195993634261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45992.195993634261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45992.195993634261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45992.195993634261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45992.195993634261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45992.195993634261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45992.195993634261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45992.195993634261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45992.195993634261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45992.195993634261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45992.195993634261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45992.195993634261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45992.195993634261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45992.195993634261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45992.195993634261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45992.195993634261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45992.195993634261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45992.195993634261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45992.195993634261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45992.195993634261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45992.195993634261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45992.195993634261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45992.195993634261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45992.195993634261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45992.195993634261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45992.195993634261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45992.195993634261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45992.195993634261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45992.195993634261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45992.195993634261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45992.195993634261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45992.195993634261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45992.195993634261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45992.195993634261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45992.195993634261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45992.195993634261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45992.195993634261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45992.195993634261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45992.195993634261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45992.195993634261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45992.195993634261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45992.195993634261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45992.195993634261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45992.195993634261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45992.195993634261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45992.195993634261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45992.195993634261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45992.195993634261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45992.195993634261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45992.195993634261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45992.195993634261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45992.195993634261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45992.195993634261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45992.195993634261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45992.195993634261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45992.195993634261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45992.195993634261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45992.195993634261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45992.195993634261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45992.195993634261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45992.195993634261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45992.195993634261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45992.195993634261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45992.195993634261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45992.195993634261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45992.195993634261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45992.195993634261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45992.195993634261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45992.195993634261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45992.195993634261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45992.195993634261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45992.195993634261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45992.195993634261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45992.195993634261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45992.195993634261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45992.195993634261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45992.195993634261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45992.195993634261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45992.195993634261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45992.195993634261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45992.195993634261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45992.195993634261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45992.195993634261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45992.195993634261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45992.195993634261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45992.195993634261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45992.195993634261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45992.195993634261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45992.195993634261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45992.195993634261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45992.195993634261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45992.195993634261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45992.195993634261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45992.195993634261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45992.195993634261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45992.195993634261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45992.195993634261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45992.195993634261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45992.195993634261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45992.195993634261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45992.195993634261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45992.195993634261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45992.195993634261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45992.195993634261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45992.195993634261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45992.195993634261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45992.195993634261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45992.195993634261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45992.195993634261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45992.195993634261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45992.195993634261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45992.195993634261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45992.195993634261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45992.195993634261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45992.195993634261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45992.195993634261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45992.195993634261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45992.195993634261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45992.195993634261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45992.195993634261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45992.195993634261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45992.195993634261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45992.195993634261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45992.195993634261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45992.195993634261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45992.195993634261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45992.195993634261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45992.195993634261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45992.195993634261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45992.195993634261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45992.195993634261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45992.195993634261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45992.195993634261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45992.195993634261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45992.195993634261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45992.195993634261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45992.195993634261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45992.195993634261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45992.195993634261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45992.195993634261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45992.195993634261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45992.195993634261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45992.195993634261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45992.195993634261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45992.195993634261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45992.195993634261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45992.195993634261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45992.195993634261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45992.195993634261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45992.195993634261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45992.195993634261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45992.195993634261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45992.195993634261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45992.195993634261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45992.195993634261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45992.195993634261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45992.195993634261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45992.195993634261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45992.195993634261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45992.195993634261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45992.195993634261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45992.195993634261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45992.195993634261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45992.195993634261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45992.195993634261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45992.195993634261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45992.195993634261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45992.195993634261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45992.195993634261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45992.195993634261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45992.195993634261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45992.195993634261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45992.195993634261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45992.195993634261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45992.195993634261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45992.195993634261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45992.195993634261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45992.195993634261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45992.195993634261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45992.195993634261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45992.195993634261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45992.195993634261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45992.195993634261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45992.195993634261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45992.195993634261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45992.195993634261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45992.195993634261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45992.195993634261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45992.195993634261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45992.195993634261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45992.195993634261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45992.195993634261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45992.195993634261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45992.195993634261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45992.195993634261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45992.195993634261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45992.195993634261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45992.195993634261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45992.195993634261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45992.195993634261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45992.195993634261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45992.195993634261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45992.195993634261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45992.195993634261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45992.195993634261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45992.195993634261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45992.195993634261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45992.195993634261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45992.195993634261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45992.195993634261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45992.195993634261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45992.195993634261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45992.195993634261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45992.195993634261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45992.195993634261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45992.195993634261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45992.195993634261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45992.195993634261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45992.195993634261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45992.195993634261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45992.195993634261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45992.195993634261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45992.195993634261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45992.195993634261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45992.195993634261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45992.195993634261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45992.195993634261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45992.195993634261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45992.195993634261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45992.195993634261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45992.195993634261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45992.195993634261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45992.195993634261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45992.195993634261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45992.195993634261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45992.195993634261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45992.195993634261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45992.195993634261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45992.195993634261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45992.195993634261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45992.195993634261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45992.195993634261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45992.195993634261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45992.195993634261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45992.195993634261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45992.195993634261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45992.195993634261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45992.195993634261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45992.195993634261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45992.195993634261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45992.195993634261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45992.195993634261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45992.195993634261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45992.195993634261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45992.195993634261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45992.195993634261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45992.195993634261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45992.195993634261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45992.195993634261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45992.195993634261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45992.195993634261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45992.195993634261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45992.195993634261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45992.195993634261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45992.195993634261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45992.195993634261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45992.195993634261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45992.195993634261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45992.195993634261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45992.195993634261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45992.195993634261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45992.195993634261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45992.195993634261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45992.195993634261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45992.195993634261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45992.195993634261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45992.195993634261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45992.195993634261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45992.195993634261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45992.195993634261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45992.195993634261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45992.195993634261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45992.195993634261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45992.195993634261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45992.195993634261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45992.195993634261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45992.195993634261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45992.195993634261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45992.195993634261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45992.195993634261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45992.195993634261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45992.195993634261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45992.195993634261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45992.195993634261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45992.195993634261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45992.195993634261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45992.195993634261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45992.195993634261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45992.195993634261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45992.195993634261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45992.195993634261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45992.195993634261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45992.195993634261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45992.195993634261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45992.195993634261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45992.195993634261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45992.195993634261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45992.195993634261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45992.195993634261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45992.195993634261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45992.195993634261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45992.195993634261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45992.195993634261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45992.195993634261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45992.195993634261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45992.195993634261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45992.195993634261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45992.195993634261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45992.195993634261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45992.195993634261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45992.195993634261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45992.195993634261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45992.195993634261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45992.195993634261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45992.195993634261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45992.195993634261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45992.195993634261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45992.195993634261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45992.195993634261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45992.195993634261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45992.195993634261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45992.195993634261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45992.195993634261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45992.195993634261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45992.195993634261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45992.195993634261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45992.195993634261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45992.195993634261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45992.195993634261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45992.195993634261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45992.195993634261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45992.195993634261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45992.195993634261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45992.195993634261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45992.195993634261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45992.195993634261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45992.195993634261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45992.195993634261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45992.195993634261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45992.195993634261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45992.195993634261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45992.195993634261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45992.195993634261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45992.195993634261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45992.195993634261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45992.195993634261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45992.195993634261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45992.195993634261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45992.195993634261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45992.195993634261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45992.195993634261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45992.195993634261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45992.195993634261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45992.195993634261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45992.195993634261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45992.195993634261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45992.195993634261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45992.195993634261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45992.195993634261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45992.195993634261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45992.195993634261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45992.195993634261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45992.195993634261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45992.195993634261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45992.195993634261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45992.195993634261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45992.195993634261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45992.195993634261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45992.195993634261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45992.195993634261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45992.195993634261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45992.195993634261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45992.195993634261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45992.195993634261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45992.195993634261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45992.195993634261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45992.195993634261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45992.195993634261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45992.195993634261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45992.195993634261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45992.195993634261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45992.195993634261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45992.195993634261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45992.195993634261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45992.195993634261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45992.195993634261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45992.195993634261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45992.195993634261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45992.195993634261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45992.195993634261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45992.195993634261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45992.195993634261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45992.195993634261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45992.195993634261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45992.195993634261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45992.195993634261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45992.195993634261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45992.195993634261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45992.195993634261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45992.195993634261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45992.195993634261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45992.195993634261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45992.195993634261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45992.195993634261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45992.195993634261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45992.195993634261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45992.195993634261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45992.195993634261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45992.195993634261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45992.195993634261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45992.195993634261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45992.195993634261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45992.195993634261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45992.195993634261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45992.195993634261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45992.195993634261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45992.195993634261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45992.195993634261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45992.195993634261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45992.195993634261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45992.195993634261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45992.195993634261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45992.195993634261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45992.195993634261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45992.195993634261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45992.195993634261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45992.195993634261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45992.195993634261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45992.195993634261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45992.195993634261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45992.195993634261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45992.195993634261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45992.195993634261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45992.195993634261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45992.195993634261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45992.195993634261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45992.195993634261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45992.195993634261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45992.195993634261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45992.195993634261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45992.195993634261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45992.195993634261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45992.195993634261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45992.195993634261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45992.195993634261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45992.195993634261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45992.195993634261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45992.195993634261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45992.195993634261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45992.195993634261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45992.195993634261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45992.195993634261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45992.195993634261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45992.195993634261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45992.195993634261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45992.195993634261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45992.195993634261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45992.195993634261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45992.195993634261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45992.195993634261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45992.195993634261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45992.195993634261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45992.195993634261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45992.195993634261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45992.195993634261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45992.195993634261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45992.195993634261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45992.195993634261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45992.195993634261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45992.195993634261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45992.195993634261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45992.195993634261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45992.195993634261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45992.195993634261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45992.195993634261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45992.195993634261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45992.195993634261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45992.195993634261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45992.195993634261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45992.195993634261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45992.195993634261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45992.195993634261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45992.195993634261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45992.195993634261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45992.195993634261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45992.195993634261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45992.195993634261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45992.195993634261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45992.195993634261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45992.195993634261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45992.195993634261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45992.195993634261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45992.195993634261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45992.195993634261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45992.195993634261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45992.195993634261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45992.195993634261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45992.195993634261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45992.195993634261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45992.195993634261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45992.195993634261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45992.195993634261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45992.195993634261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45992.195993634261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45992.195993634261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45992.195993634261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45992.195993634261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45992.195993634261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45992.195993634261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45992.195993634261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45992.195993634261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45992.195993634261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45992.195993634261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45992.195993634261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45992.195993634261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45992.195993634261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45992.195993634261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45992.195993634261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45992.195993634261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45992.195993634261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45992.195993634261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45992.195993634261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45992.195993634261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45992.195993634261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45992.195993634261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45992.195993634261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45992.195993634261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45992.195993634261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45992.195993634261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45992.195993634261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45992.195993634261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45992.195993634261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45992.195993634261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45992.195993634261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45992.195993634261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45992.195993634261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45992.195993634261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45992.195993634261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45992.195993634261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45992.195993634261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45992.195993634261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45992.195993634261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45992.195993634261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45992.195993634261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45992.195993634261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45992.195993634261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45992.195993634261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45992.195993634261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45992.195993634261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45992.195993634261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45992.195993634261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45992.195993634261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45992.195993634261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45992.195993634261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45992.195993634261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45992.195993634261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45992.195993634261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45992.195993634261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45992.195993634261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45992.195993634261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45992.195993634261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45992.195993634261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45992.195993634261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45992.195993634261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45992.195993634261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45992.195993634261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45992.195993634261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45992.195993634261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45992.195993634261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45992.195993634261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45992.195993634261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45992.195993634261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45992.195993634261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45992.195993634261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45992.195993634261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45992.195993634261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45992.195993634261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45992.195993634261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45992.195993634261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45992.195993634261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45992.195993634261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45992.195993634261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45992.195993634261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45992.195993634261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45992.195993634261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45992.195993634261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45992.195993634261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45992.195993634261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45992.195993634261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45992.195993634261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45992.195993634261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45992.195993634261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45992.195993634261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45992.195993634261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45992.195993634261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45992.195993634261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45992.195993634261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45992.195993634261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45992.195993634261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45992.195993634261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45992.195993634261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45992.195993634261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45992.195993634261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45992.195993634261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45992.195993634261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45992.195993634261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45992.195993634261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45992.195993634261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45992.195993634261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45992.195993634261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45992.195993634261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45992.195993634261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45992.195993634261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45992.195993634261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45992.195993634261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45992.195993634261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45992.195993634261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45992.195993634261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45992.195993634261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45992.195993634261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45992.195993634261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45992.195993634261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45992.195993634261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45992.195993634261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45992.195993634261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45992.195993634261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45992.195993634261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45992.195993634261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45992.195993634261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45992.195993634261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45992.195993634261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45992.195993634261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45992.195993634261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45992.195993634261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45992.195993634261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45992.195993634261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45992.195993634261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45992.195993634261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45992.195993634261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45992.195993634261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45992.195993634261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45992.195993634261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45992.195993634261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45992.195993634261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45992.195993634261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45992.195993634261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45992.195993634261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45992.195993634261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45992.195993634261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45992.195993634261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45992.195993634261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45992.195993634261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45992.195993634261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45992.195993634261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45992.195993634261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45992.195993634261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45992.195993634261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45992.195993634261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45992.195993634261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45992.195993634261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45992.195993634261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45992.195993634261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45992.195993634261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45992.195993634261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45992.195993634261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45992.195993634261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45992.195993634261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45992.195993634261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45992.195993634261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45992.195993634261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45992.195993634261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45992.195993634261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45992.195993634261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45992.195993634261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45992.195993634261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45992.195993634261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45992.195993634261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45992.195993634261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45992.195993634261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45992.195993634261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45992.195993634261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45992.195993634261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45992.195993634261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45992.195993634261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45992.195993634261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45992.195993634261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45992.195993634261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45992.195993634261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45992.195993634261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45992.195993634261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45992.195993634261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45992.195993634261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45992.195993634261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45992.195993634261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45992.195993634261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45992.195993634261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45992.195993634261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45992.195993634261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45992.195993634261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45992.195993634261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45992.195993634261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45992.195993634261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45992.195993634261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45992.195993634261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45992.195993634261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45992.195993634261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45992.195993634261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45992.195993634261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45992.195993634261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45992.195993634261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45992.195993634261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45992.195993634261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45992.195993634261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45992.195993634261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45992.195993634261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45992.195993634261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45992.195993634261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45992.195993634261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45992.195993634261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45992.195993634261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45992.195993634261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45992.195993634261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45992.195993634261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45992.195993634261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45992.195993634261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45992.195993634261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45992.195993634261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45992.195993634261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45992.195993634261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45992.195993634261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45992.195993634261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45992.195993634261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45992.195993634261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45992.195993634261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45992.195993634261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45992.195993634261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45992.195993634261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45992.195993634261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45992.195993634261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45992.195993634261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45992.195993634261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45992.195993634261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45992.195993634261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45992.195993634261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45992.195993634261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45992.195993634261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45992.195993634261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45992.195993634261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45992.195993634261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45992.195993634261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45992.195993634261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45992.195993634261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45992.195993634261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45992.195993634261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45992.195993634261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45992.195993634261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45992.195993634261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45992.195993634261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45992.195993634261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45992.195993634261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45992.195993634261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45992.195993634261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45992.195993634261</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6"/>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288.71527604166477</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2</v>
      </c>
      <c r="D3" s="88" t="s">
        <v>39195</v>
      </c>
      <c r="E3" s="91" t="s">
        <v>39106</v>
      </c>
      <c r="F3" s="92"/>
      <c r="G3" s="93">
        <f t="shared" ref="G3:G28" ca="1" si="0">IFERROR(NOW()-F3,"")</f>
        <v>45992.195993634261</v>
      </c>
      <c r="H3" s="92">
        <v>45992.070902777778</v>
      </c>
      <c r="I3" s="110" t="str">
        <f>IFERROR(VLOOKUP(D3,DB!A:F,6,0),"")</f>
        <v>SCECO</v>
      </c>
      <c r="J3" s="110" t="str">
        <f>IFERROR(VLOOKUP(D3,DB!A:G,7,0),"")</f>
        <v>Dead</v>
      </c>
      <c r="K3" s="94" t="s">
        <v>39196</v>
      </c>
      <c r="L3" s="88" t="str">
        <f>IFERROR(VLOOKUP(D3,DB!A:I,9,0),"")</f>
        <v>Latis</v>
      </c>
    </row>
    <row r="4" spans="1:16" ht="15" customHeight="1">
      <c r="A4" s="110" t="s">
        <v>39197</v>
      </c>
      <c r="B4" s="110" t="str">
        <f>IFERROR(VLOOKUP(D4,DB!A:K,11,0),"")</f>
        <v>R4</v>
      </c>
      <c r="C4" s="90">
        <v>1</v>
      </c>
      <c r="D4" s="88" t="s">
        <v>36438</v>
      </c>
      <c r="E4" s="91" t="s">
        <v>39106</v>
      </c>
      <c r="F4" s="92">
        <v>45992.156944444447</v>
      </c>
      <c r="G4" s="93">
        <f t="shared" ca="1" si="0"/>
        <v>3.9049189814249985E-2</v>
      </c>
      <c r="H4" s="92">
        <v>45992.15179398148</v>
      </c>
      <c r="I4" s="110" t="str">
        <f>IFERROR(VLOOKUP(D4,DB!A:F,6,0),"")</f>
        <v>Generator-SG</v>
      </c>
      <c r="J4" s="110" t="str">
        <f>IFERROR(VLOOKUP(D4,DB!A:G,7,0),"")</f>
        <v>No BB Shifted</v>
      </c>
      <c r="K4" s="94" t="s">
        <v>39198</v>
      </c>
      <c r="L4" s="88" t="str">
        <f>IFERROR(VLOOKUP(D4,DB!A:I,9,0),"")</f>
        <v>Latis</v>
      </c>
    </row>
    <row r="5" spans="1:16" ht="15" customHeight="1">
      <c r="A5" s="110"/>
      <c r="B5" s="110" t="str">
        <f>IFERROR(VLOOKUP(D5,DB!A:K,11,0),"")</f>
        <v/>
      </c>
      <c r="C5" s="90"/>
      <c r="D5" s="88"/>
      <c r="E5" s="91"/>
      <c r="F5" s="92"/>
      <c r="G5" s="93">
        <f t="shared" ca="1" si="0"/>
        <v>45992.195993634261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45992.195993634261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45992.195993634261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45992.195993634261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45992.195993634261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45992.195993634261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45992.195993634261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45992.195993634261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45992.195993634261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45992.195993634261</v>
      </c>
      <c r="H14" s="92"/>
      <c r="I14" s="110" t="str">
        <f>IFERROR(VLOOKUP(D14,DB!A:F,6,0),"")</f>
        <v/>
      </c>
      <c r="J14" s="110" t="str">
        <f>IFERROR(VLOOKUP(D14,DB!A:G,7,0),"")</f>
        <v/>
      </c>
      <c r="K14" s="94"/>
      <c r="L14" s="88" t="str">
        <f>IFERROR(VLOOKUP(D14,DB!A:I,9,0),"")</f>
        <v/>
      </c>
    </row>
    <row r="15" spans="1:16" ht="15" customHeight="1">
      <c r="A15" s="110"/>
      <c r="B15" s="110" t="str">
        <f>IFERROR(VLOOKUP(D16,DB!A:K,11,0),"")</f>
        <v/>
      </c>
      <c r="C15" s="90"/>
      <c r="D15" s="88"/>
      <c r="E15" s="91"/>
      <c r="F15" s="92"/>
      <c r="G15" s="93">
        <f t="shared" ca="1" si="0"/>
        <v>45992.195993634261</v>
      </c>
      <c r="H15" s="92"/>
      <c r="I15" s="110" t="str">
        <f>IFERROR(VLOOKUP(D16,DB!A:F,6,0),"")</f>
        <v/>
      </c>
      <c r="J15" s="110" t="str">
        <f>IFERROR(VLOOKUP(D16,DB!A:G,7,0),"")</f>
        <v/>
      </c>
      <c r="K15" s="94"/>
      <c r="L15" s="88" t="str">
        <f>IFERROR(VLOOKUP(D16,DB!A:I,9,0),"")</f>
        <v/>
      </c>
    </row>
    <row r="16" spans="1:16" ht="15" customHeight="1">
      <c r="A16" s="110"/>
      <c r="B16" s="110" t="str">
        <f>IFERROR(VLOOKUP(#REF!,DB!A:K,11,0),"")</f>
        <v/>
      </c>
      <c r="C16" s="90"/>
      <c r="D16" s="88"/>
      <c r="E16" s="91"/>
      <c r="F16" s="92"/>
      <c r="G16" s="93">
        <f t="shared" ca="1" si="0"/>
        <v>45992.195993634261</v>
      </c>
      <c r="H16" s="92"/>
      <c r="I16" s="110" t="str">
        <f>IFERROR(VLOOKUP(#REF!,DB!A:F,6,0),"")</f>
        <v/>
      </c>
      <c r="J16" s="110" t="str">
        <f>IFERROR(VLOOKUP(#REF!,DB!A:G,7,0),"")</f>
        <v/>
      </c>
      <c r="K16" s="94"/>
      <c r="L16" s="88" t="str">
        <f>IFERROR(VLOOKUP(#REF!,DB!A:I,9,0),"")</f>
        <v/>
      </c>
    </row>
    <row r="17" spans="1:12" ht="15" customHeight="1">
      <c r="A17" s="110"/>
      <c r="B17" s="110" t="str">
        <f>IFERROR(VLOOKUP(D17,DB!A:K,11,0),"")</f>
        <v/>
      </c>
      <c r="C17" s="90"/>
      <c r="D17" s="88"/>
      <c r="E17" s="91"/>
      <c r="F17" s="92"/>
      <c r="G17" s="93">
        <f t="shared" ca="1" si="0"/>
        <v>45992.195993634261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45992.195993634261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45992.195993634261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45992.195993634261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45992.195993634261</v>
      </c>
      <c r="H21" s="92"/>
      <c r="I21" s="110" t="str">
        <f>IFERROR(VLOOKUP(D21,DB!A:F,6,0),"")</f>
        <v/>
      </c>
      <c r="J21" s="110" t="str">
        <f>IFERROR(VLOOKUP(D21,DB!A:G,7,0),"")</f>
        <v/>
      </c>
      <c r="K21" s="94"/>
      <c r="L21" s="88" t="str">
        <f>IFERROR(VLOOKUP(D21,DB!A:I,9,0),"")</f>
        <v/>
      </c>
    </row>
    <row r="22" spans="1:12" ht="15" customHeight="1">
      <c r="A22" s="110"/>
      <c r="B22" s="110" t="str">
        <f>IFERROR(VLOOKUP(D23,DB!A:K,11,0),"")</f>
        <v/>
      </c>
      <c r="C22" s="90"/>
      <c r="D22" s="150"/>
      <c r="E22" s="91"/>
      <c r="F22" s="92"/>
      <c r="G22" s="93">
        <f t="shared" ca="1" si="0"/>
        <v>45992.195993634261</v>
      </c>
      <c r="H22" s="92"/>
      <c r="I22" s="110" t="str">
        <f>IFERROR(VLOOKUP(D23,DB!A:F,6,0),"")</f>
        <v/>
      </c>
      <c r="J22" s="110" t="str">
        <f>IFERROR(VLOOKUP(D23,DB!A:G,7,0),"")</f>
        <v/>
      </c>
      <c r="K22" s="94"/>
      <c r="L22" s="88" t="str">
        <f>IFERROR(VLOOKUP(D23,DB!A:I,9,0),"")</f>
        <v/>
      </c>
    </row>
    <row r="23" spans="1:12" ht="15" customHeight="1">
      <c r="A23" s="110"/>
      <c r="B23" s="110" t="str">
        <f>IFERROR(VLOOKUP(#REF!,DB!A:K,11,0),"")</f>
        <v/>
      </c>
      <c r="C23" s="90"/>
      <c r="D23" s="88"/>
      <c r="E23" s="91"/>
      <c r="F23" s="92"/>
      <c r="G23" s="93">
        <f t="shared" ca="1" si="0"/>
        <v>45992.195993634261</v>
      </c>
      <c r="H23" s="92"/>
      <c r="I23" s="110" t="str">
        <f>IFERROR(VLOOKUP(#REF!,DB!A:F,6,0),"")</f>
        <v/>
      </c>
      <c r="J23" s="110" t="str">
        <f>IFERROR(VLOOKUP(#REF!,DB!A:G,7,0),"")</f>
        <v/>
      </c>
      <c r="K23" s="94"/>
      <c r="L23" s="88" t="str">
        <f>IFERROR(VLOOKUP(#REF!,DB!A:I,9,0),"")</f>
        <v/>
      </c>
    </row>
    <row r="24" spans="1:12" ht="15" customHeight="1">
      <c r="A24" s="110"/>
      <c r="B24" s="110" t="str">
        <f>IFERROR(VLOOKUP(D24,DB!A:K,11,0),"")</f>
        <v/>
      </c>
      <c r="C24" s="90"/>
      <c r="D24" s="88"/>
      <c r="E24" s="91"/>
      <c r="F24" s="92"/>
      <c r="G24" s="93">
        <f t="shared" ca="1" si="0"/>
        <v>45992.195993634261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45992.195993634261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45992.195993634261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45992.195993634261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45992.195993634261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ref="G29:G92" ca="1" si="1">IFERROR(NOW()-F29,"")</f>
        <v>45992.195993634261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45992.195993634261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45992.195993634261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45992.195993634261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45992.195993634261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45992.195993634261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45992.195993634261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45992.195993634261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45992.195993634261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45992.195993634261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45992.195993634261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45992.195993634261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45992.195993634261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45992.195993634261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45992.195993634261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45992.195993634261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45992.195993634261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45992.195993634261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45992.195993634261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45992.195993634261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45992.195993634261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45992.195993634261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45992.195993634261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45992.195993634261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45992.195993634261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45992.195993634261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45992.195993634261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45992.195993634261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45992.195993634261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45992.195993634261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45992.195993634261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45992.195993634261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45992.195993634261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45992.195993634261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45992.195993634261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45992.195993634261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45992.195993634261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45992.195993634261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45992.195993634261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45992.195993634261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45992.195993634261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45992.195993634261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45992.195993634261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45992.195993634261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45992.195993634261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45992.195993634261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45992.195993634261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45992.195993634261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45992.195993634261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45992.195993634261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45992.195993634261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45992.195993634261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45992.195993634261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45992.195993634261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45992.195993634261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45992.195993634261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45992.195993634261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45992.195993634261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45992.195993634261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45992.195993634261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45992.195993634261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45992.195993634261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45992.195993634261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45992.195993634261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ref="G93:G156" ca="1" si="2">IFERROR(NOW()-F93,"")</f>
        <v>45992.195993634261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45992.195993634261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45992.195993634261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45992.195993634261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45992.195993634261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45992.195993634261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45992.195993634261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45992.195993634261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45992.195993634261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45992.195993634261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45992.195993634261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45992.195993634261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45992.195993634261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45992.195993634261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45992.195993634261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45992.195993634261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45992.195993634261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45992.195993634261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45992.195993634261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45992.195993634261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45992.195993634261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45992.195993634261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45992.195993634261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45992.195993634261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45992.195993634261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45992.195993634261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45992.195993634261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45992.195993634261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45992.195993634261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45992.195993634261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45992.195993634261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45992.195993634261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45992.195993634261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45992.195993634261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45992.195993634261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45992.195993634261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45992.195993634261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45992.195993634261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45992.195993634261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45992.195993634261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45992.195993634261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45992.195993634261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45992.195993634261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45992.195993634261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45992.195993634261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45992.195993634261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45992.195993634261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45992.195993634261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45992.195993634261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45992.195993634261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45992.195993634261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45992.195993634261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45992.195993634261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45992.195993634261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45992.195993634261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45992.195993634261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45992.195993634261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45992.195993634261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45992.195993634261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45992.195993634261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45992.195993634261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45992.195993634261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45992.195993634261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45992.195993634261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ref="G157:G220" ca="1" si="3">IFERROR(NOW()-F157,"")</f>
        <v>45992.195993634261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45992.195993634261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45992.195993634261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45992.195993634261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45992.195993634261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45992.195993634261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45992.195993634261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45992.195993634261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45992.195993634261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45992.195993634261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45992.195993634261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45992.195993634261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45992.195993634261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45992.195993634261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45992.195993634261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45992.195993634261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45992.195993634261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45992.195993634261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45992.195993634261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45992.195993634261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45992.195993634261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45992.195993634261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45992.195993634261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45992.195993634261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45992.195993634261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45992.195993634261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45992.195993634261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45992.195993634261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45992.195993634261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45992.195993634261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45992.195993634261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45992.195993634261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45992.195993634261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45992.195993634261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45992.195993634261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45992.195993634261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45992.195993634261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45992.195993634261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45992.195993634261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45992.195993634261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45992.195993634261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45992.195993634261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45992.195993634261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45992.195993634261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45992.195993634261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45992.195993634261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45992.195993634261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45992.195993634261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45992.195993634261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45992.195993634261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45992.195993634261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45992.195993634261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45992.195993634261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45992.195993634261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45992.195993634261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45992.195993634261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45992.195993634261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45992.195993634261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45992.195993634261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45992.195993634261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45992.195993634261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45992.195993634261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45992.195993634261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45992.195993634261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ref="G221:G266" ca="1" si="4">IFERROR(NOW()-F221,"")</f>
        <v>45992.195993634261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45992.195993634261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45992.195993634261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45992.195993634261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45992.195993634261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45992.195993634261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45992.195993634261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45992.195993634261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45992.195993634261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45992.195993634261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45992.195993634261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45992.195993634261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45992.195993634261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45992.195993634261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45992.195993634261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45992.195993634261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45992.195993634261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45992.195993634261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45992.195993634261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45992.195993634261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45992.195993634261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45992.195993634261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45992.195993634261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45992.195993634261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45992.195993634261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45992.195993634261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45992.195993634261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45992.195993634261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45992.195993634261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45992.195993634261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45992.195993634261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45992.195993634261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45992.195993634261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45992.195993634261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45992.195993634261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45992.195993634261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45992.195993634261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45992.195993634261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45992.195993634261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45992.195993634261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45992.195993634261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45992.195993634261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45992.195993634261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45992.195993634261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45992.195993634261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45992.195993634261</v>
      </c>
      <c r="H266" s="92"/>
      <c r="I266" s="110" t="str">
        <f>IFERROR(VLOOKUP(D266,DB!A:F,6,0),"")</f>
        <v/>
      </c>
      <c r="J266" s="110" t="str">
        <f>IFERROR(VLOOKUP(D266,DB!A:G,7,0),"")</f>
        <v/>
      </c>
      <c r="K266" s="94"/>
      <c r="L266" s="88" t="str">
        <f>IFERROR(VLOOKUP(D266,DB!A:I,9,0),"")</f>
        <v/>
      </c>
    </row>
  </sheetData>
  <dataValidations count="2">
    <dataValidation allowBlank="1" showInputMessage="1" showErrorMessage="1" sqref="E1" xr:uid="{A4F81451-56CC-4543-9497-104C4E44EE4B}"/>
    <dataValidation type="list" allowBlank="1" showInputMessage="1" showErrorMessage="1" sqref="E2:E2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tabSelected="1" workbookViewId="0">
      <selection activeCell="D9" sqref="D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100.36393344907265</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66.007116319444322</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43.534882523148553</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10.822695023147389</v>
      </c>
      <c r="H5" s="136">
        <v>45981.360798611109</v>
      </c>
      <c r="I5" s="106" t="str">
        <f>IFERROR(VLOOKUP(D5,DB!A:F,6,0),"")</f>
        <v>SCECO</v>
      </c>
      <c r="J5" s="106" t="str">
        <f>IFERROR(VLOOKUP(D5,DB!A:G,7,0),"")</f>
        <v>Dead</v>
      </c>
      <c r="K5" s="106" t="s">
        <v>39206</v>
      </c>
      <c r="L5" s="106" t="str">
        <f>IFERROR(VLOOKUP(D5,DB!A:I,9,0),"")</f>
        <v>Latis</v>
      </c>
    </row>
    <row r="6" spans="1:13">
      <c r="A6" s="37" t="s">
        <v>39207</v>
      </c>
      <c r="B6" s="37" t="s">
        <v>5445</v>
      </c>
      <c r="C6" s="37">
        <v>1</v>
      </c>
      <c r="D6" s="37" t="s">
        <v>36123</v>
      </c>
      <c r="E6" s="37" t="s">
        <v>39106</v>
      </c>
      <c r="F6" s="38">
        <v>45992.123136574075</v>
      </c>
      <c r="G6" s="135">
        <f ca="1">IFERROR(NOW()-F6,"")</f>
        <v>7.2857060185924638E-2</v>
      </c>
      <c r="H6" s="38">
        <v>45992.1175</v>
      </c>
      <c r="I6" s="37" t="str">
        <f>IFERROR(VLOOKUP(D6,DB!A:F,6,0),"")</f>
        <v>Generator-SG</v>
      </c>
      <c r="J6" s="37" t="str">
        <f>IFERROR(VLOOKUP(D6,DB!A:G,7,0),"")</f>
        <v>Vandalized</v>
      </c>
      <c r="K6" s="37" t="s">
        <v>39208</v>
      </c>
      <c r="L6" s="37" t="str">
        <f>IFERROR(VLOOKUP(D6,DB!A:I,9,0),"")</f>
        <v>Latis</v>
      </c>
    </row>
    <row r="7" spans="1:13">
      <c r="A7" s="37"/>
      <c r="B7" s="37" t="str">
        <f>IFERROR(VLOOKUP(D7,DB!A:K,11,0),"")</f>
        <v/>
      </c>
      <c r="C7" s="37"/>
      <c r="D7" s="37"/>
      <c r="E7" s="37"/>
      <c r="F7" s="38"/>
      <c r="G7" s="135">
        <f ca="1">IFERROR(NOW()-F7,"")</f>
        <v>45992.195993634261</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45992.195993634261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45992.195993634261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45992.195993634261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45992.195993634261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45992.195993634261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45992.195993634261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45992.195993634261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45992.195993634261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45992.195993634261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45992.195993634261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45992.195993634261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45992.195993634261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45992.195993634261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45992.195993634261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45992.195993634261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45992.195993634261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45992.195993634261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45992.195993634261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45992.195993634261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45992.195993634261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45992.195993634261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45992.195993634261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45992.195993634261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45992.195993634261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45992.195993634261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45992.195993634261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45992.195993634261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45992.195993634261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45992.195993634261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45992.195993634261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45992.195993634261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45992.195993634261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45992.195993634261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45992.195993634261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45992.195993634261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45992.195993634261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45992.195993634261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45992.195993634261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45992.195993634261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45992.195993634261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45992.195993634261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45992.195993634261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45992.195993634261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45992.195993634261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45992.195993634261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45992.195993634261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45992.195993634261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45992.195993634261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45992.195993634261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45992.195993634261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45992.195993634261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45992.195993634261</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45992.195993634261</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45992.195993634261</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45992.195993634261</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45992.195993634261</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45992.195993634261</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45992.195993634261</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45992.195993634261</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45992.195993634261</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45992.195993634261</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45992.195993634261</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45992.195993634261</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45992.195993634261</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45992.195993634261</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45992.195993634261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45992.195993634261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45992.195993634261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45992.195993634261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45992.195993634261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45992.195993634261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45992.195993634261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45992.195993634261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45992.195993634261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45992.195993634261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45992.195993634261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45992.195993634261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45992.195993634261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45992.195993634261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45992.195993634261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45992.195993634261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45992.195993634261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45992.195993634261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45992.195993634261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45992.195993634261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45992.195993634261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45992.195993634261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45992.195993634261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45992.195993634261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45992.195993634261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45992.195993634261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45992.195993634261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45992.195993634261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45992.195993634261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45992.195993634261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45992.195993634261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45992.195993634261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45992.195993634261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45992.195993634261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45992.195993634261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45992.195993634261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45992.195993634261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45992.195993634261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45992.195993634261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45992.195993634261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45992.195993634261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45992.195993634261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45992.195993634261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45992.195993634261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45992.195993634261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45992.195993634261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45992.195993634261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45992.195993634261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45992.195993634261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45992.195993634261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45992.195993634261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45992.195993634261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45992.195993634261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45992.195993634261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45992.195993634261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45992.195993634261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45992.195993634261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45992.195993634261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45992.195993634261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45992.195993634261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45992.195993634261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45992.195993634261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45992.195993634261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45992.195993634261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45992.195993634261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45992.195993634261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45992.195993634261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45992.195993634261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45992.195993634261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45992.195993634261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45992.195993634261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45992.195993634261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45992.195993634261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45992.195993634261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45992.195993634261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45992.195993634261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45992.195993634261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45992.195993634261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45992.195993634261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45992.195993634261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45992.195993634261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45992.195993634261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45992.195993634261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45992.195993634261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45992.195993634261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45992.195993634261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45992.195993634261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45992.195993634261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45992.195993634261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45992.195993634261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45992.195993634261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45992.195993634261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45992.195993634261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45992.195993634261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45992.195993634261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45992.195993634261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45992.195993634261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45992.195993634261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45992.195993634261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45992.195993634261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45992.195993634261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45992.195993634261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45992.195993634261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45992.195993634261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45992.195993634261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45992.195993634261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45992.195993634261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45992.195993634261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45992.195993634261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45992.195993634261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45992.195993634261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45992.195993634261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45992.195993634261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45992.195993634261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45992.195993634261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45992.195993634261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45992.195993634261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45992.195993634261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45992.195993634261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45992.195993634261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45992.195993634261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45992.195993634261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45992.195993634261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45992.195993634261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45992.195993634261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45992.195993634261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45992.195993634261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45992.195993634261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45992.195993634261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45992.195993634261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45992.195993634261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45992.195993634261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45992.195993634261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45992.195993634261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45992.195993634261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45992.195993634261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45992.195993634261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45992.195993634261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45992.195993634261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45992.195993634261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45992.195993634261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45992.195993634261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45992.195993634261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45992.195993634261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45992.195993634261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45992.195993634261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45992.195993634261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45992.195993634261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45992.195993634261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45992.195993634261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45992.195993634261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45992.195993634261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45992.195993634261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45992.195993634261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45992.195993634261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45992.195993634261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45992.195993634261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45992.195993634261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45992.195993634261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45992.195993634261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45992.195993634261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45992.195993634261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45992.195993634261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45992.195993634261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45992.195993634261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45992.195993634261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45992.195993634261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45992.195993634261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45992.195993634261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45992.195993634261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45992.195993634261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45992.195993634261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45992.195993634261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45992.195993634261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45992.195993634261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45992.195993634261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45992.195993634261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45992.195993634261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45992.195993634261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45992.195993634261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45992.195993634261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45992.195993634261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45992.195993634261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45992.195993634261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45992.195993634261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45992.195993634261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45992.195993634261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45992.195993634261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45992.195993634261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45992.195993634261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45992.195993634261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45992.195993634261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45992.195993634261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45992.195993634261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45992.195993634261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45992.195993634261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45992.195993634261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45992.195993634261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45992.195993634261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45992.195993634261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45992.195993634261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45992.195993634261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45992.195993634261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45992.195993634261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45992.195993634261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45992.195993634261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45992.195993634261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45992.195993634261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45992.195993634261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45992.195993634261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45992.195993634261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45992.195993634261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45992.195993634261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45992.195993634261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45992.195993634261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45992.195993634261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45992.195993634261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45992.195993634261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45992.195993634261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45992.195993634261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45992.195993634261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45992.195993634261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45992.195993634261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45992.195993634261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45992.195993634261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45992.195993634261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45992.195993634261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45992.195993634261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45992.195993634261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45992.195993634261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45992.195993634261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45992.195993634261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45992.195993634261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45992.195993634261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45992.195993634261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45992.195993634261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45992.195993634261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45992.195993634261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45992.195993634261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45992.195993634261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45992.195993634261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45992.195993634261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45992.195993634261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45992.195993634261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45992.195993634261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45992.195993634261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45992.195993634261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45992.195993634261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45992.195993634261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45992.195993634261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45992.195993634261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45992.195993634261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45992.195993634261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45992.195993634261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45992.195993634261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45992.195993634261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45992.195993634261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45992.195993634261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45992.195993634261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45992.195993634261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45992.195993634261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45992.195993634261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45992.195993634261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45992.195993634261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45992.195993634261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45992.195993634261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45992.195993634261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45992.195993634261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45992.195993634261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45992.195993634261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45992.195993634261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45992.195993634261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45992.195993634261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45992.195993634261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45992.195993634261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45992.195993634261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45992.195993634261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45992.195993634261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45992.195993634261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45992.195993634261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45992.195993634261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45992.195993634261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45992.195993634261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45992.195993634261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45992.195993634261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45992.195993634261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45992.195993634261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45992.195993634261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45992.195993634261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45992.195993634261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45992.195993634261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45992.195993634261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45992.195993634261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45992.195993634261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45992.195993634261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45992.195993634261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45992.195993634261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45992.195993634261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45992.195993634261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45992.195993634261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45992.195993634261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45992.195993634261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45992.195993634261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45992.195993634261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45992.195993634261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45992.195993634261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45992.195993634261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45992.195993634261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45992.195993634261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45992.195993634261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45992.195993634261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45992.195993634261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45992.195993634261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45992.195993634261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45992.195993634261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45992.195993634261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45992.195993634261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45992.195993634261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45992.195993634261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45992.195993634261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45992.195993634261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45992.195993634261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45992.195993634261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45992.195993634261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45992.195993634261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45992.195993634261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45992.195993634261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45992.195993634261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45992.195993634261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45992.195993634261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45992.195993634261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45992.195993634261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45992.195993634261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45992.195993634261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45992.195993634261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45992.195993634261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45992.195993634261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45992.195993634261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45992.195993634261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45992.195993634261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45992.195993634261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45992.195993634261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45992.195993634261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45992.195993634261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45992.195993634261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45992.195993634261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45992.195993634261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45992.195993634261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45992.195993634261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45992.195993634261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45992.195993634261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45992.195993634261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45992.195993634261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45992.195993634261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45992.195993634261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45992.195993634261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45992.195993634261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45992.195993634261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45992.195993634261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45992.195993634261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45992.195993634261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45992.195993634261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45992.195993634261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45992.195993634261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45992.195993634261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45992.195993634261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45992.195993634261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45992.195993634261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45992.195993634261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45992.195993634261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45992.195993634261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45992.195993634261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45992.195993634261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45992.195993634261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45992.195993634261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45992.195993634261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45992.195993634261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45992.195993634261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45992.195993634261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45992.195993634261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45992.195993634261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45992.195993634261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45992.195993634261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45992.195993634261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45992.195993634261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45992.195993634261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45992.195993634261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45992.195993634261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45992.195993634261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45992.195993634261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45992.195993634261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45992.195993634261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45992.195993634261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45992.195993634261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45992.195993634261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45992.195993634261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45992.195993634261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45992.195993634261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45992.195993634261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45992.195993634261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45992.195993634261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45992.195993634261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45992.195993634261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45992.195993634261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45992.195993634261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45992.195993634261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45992.195993634261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45992.195993634261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45992.195993634261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45992.195993634261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45992.195993634261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45992.195993634261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45992.195993634261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45992.195993634261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45992.195993634261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45992.195993634261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45992.195993634261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45992.195993634261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45992.195993634261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45992.195993634261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45992.195993634261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45992.195993634261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45992.195993634261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45992.195993634261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45992.195993634261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45992.195993634261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45992.195993634261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45992.195993634261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45992.195993634261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45992.195993634261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45992.195993634261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45992.195993634261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45992.195993634261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45992.195993634261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45992.195993634261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45992.195993634261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45992.195993634261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45992.195993634261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45992.195993634261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45992.195993634261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45992.195993634261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45992.195993634261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45992.195993634261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45992.195993634261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45992.195993634261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45992.195993634261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45992.195993634261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45992.195993634261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45992.195993634261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45992.195993634261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45992.195993634261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45992.195993634261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45992.195993634261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45992.195993634261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45992.195993634261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45992.195993634261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45992.195993634261</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45992.195993634261</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45992.195993634261</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45992.195993634261</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45992.195993634261</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45992.195993634261</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45992.195993634261</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45992.195993634261</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45992.195993634261</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45992.195993634261</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45992.195993634261</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45992.195993634261</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45992.195993634261</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45992.195993634261</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45992.195993634261</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45992.195993634261</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45992.195993634261</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45992.195993634261</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45992.195993634261</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45992.195993634261</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45992.195993634261</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45992.195993634261</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2025-12-01T01:44:12Z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