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620" documentId="120_S{2AC9BD13-BADA-5192-A53E-5A8FF88502F6}" xr6:coauthVersionLast="47" xr6:coauthVersionMax="47" xr10:uidLastSave="{153D934A-3DAF-4749-905C-EA8BD4DCC595}"/>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3" i="4"/>
  <c r="G3" i="4"/>
  <c r="I3" i="4"/>
  <c r="J3" i="4"/>
  <c r="L3" i="4"/>
  <c r="B4" i="4"/>
  <c r="G4" i="4"/>
  <c r="I4" i="4"/>
  <c r="J4" i="4"/>
  <c r="L4" i="4"/>
  <c r="B5" i="4"/>
  <c r="G5" i="4"/>
  <c r="I5" i="4"/>
  <c r="J5" i="4"/>
  <c r="L5" i="4"/>
  <c r="B6" i="4"/>
  <c r="G6" i="4"/>
  <c r="I6" i="4"/>
  <c r="J6" i="4"/>
  <c r="L6" i="4"/>
  <c r="B4" i="2"/>
  <c r="G4" i="2"/>
  <c r="I4" i="2"/>
  <c r="J4" i="2"/>
  <c r="L4" i="2"/>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<sst xmlns="http://schemas.openxmlformats.org/spreadsheetml/2006/main" count="180281" uniqueCount="39123">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</sst>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
      <sz val="11"/>
      <color rgb="FF005975"/>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1" xfId="0" applyFont="1" applyBorder="1"/>
    <xf numFmtId="165" fontId="9" fillId="9" borderId="8" xfId="0" applyNumberFormat="1" applyFont="1" applyFill="1" applyBorder="1" applyAlignment="1">
      <alignment horizontal="center" vertical="center" wrapText="1"/>
    </xf>
    <xf numFmtId="0" fontId="35"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6" totalsRowShown="0" headerRowDxfId="15" dataDxfId="14" headerRowBorderDxfId="12" tableBorderDxfId="13">
  <autoFilter ref="A1:L1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313.57395416666986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0.14332916666899109</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8.8109259260818362E-2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45976.522380092596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45976.522380092596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45976.522380092596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45976.522380092596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45976.522380092596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45976.522380092596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45976.522380092596</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45976.522380092596</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45976.522380092596</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45976.522380092596</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45976.522380092596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45976.522380092596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45976.522380092596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45976.522380092596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45976.522380092596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45976.522380092596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45976.522380092596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45976.522380092596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45976.522380092596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45976.522380092596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45976.522380092596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45976.522380092596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45976.522380092596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45976.522380092596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45976.522380092596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45976.522380092596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45976.522380092596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45976.522380092596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45976.522380092596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45976.522380092596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45976.522380092596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45976.522380092596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45976.522380092596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45976.522380092596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45976.522380092596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45976.522380092596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45976.522380092596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45976.522380092596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45976.522380092596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45976.522380092596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45976.522380092596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45976.522380092596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45976.522380092596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45976.522380092596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45976.522380092596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45976.522380092596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45976.522380092596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45976.522380092596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45976.522380092596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45976.522380092596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45976.522380092596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45976.522380092596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45976.522380092596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45976.522380092596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45976.522380092596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45976.522380092596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45976.522380092596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45976.522380092596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45976.522380092596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45976.522380092596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45976.522380092596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45976.522380092596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45976.522380092596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45976.522380092596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45976.522380092596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45976.522380092596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45976.522380092596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45976.522380092596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45976.522380092596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45976.522380092596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45976.522380092596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45976.522380092596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45976.522380092596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45976.522380092596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45976.522380092596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45976.522380092596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45976.522380092596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45976.522380092596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45976.522380092596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45976.522380092596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45976.522380092596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45976.522380092596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45976.522380092596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45976.522380092596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45976.522380092596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45976.522380092596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45976.522380092596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45976.522380092596</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5795A264-B563-45A6-AD3B-C5551C7872C8}"/>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tabSelected="1" workbookViewId="0">
      <selection activeCell="J9" sqref="J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151.52254212963453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8">
        <v>45976.436342592591</v>
      </c>
      <c r="G4" s="105">
        <f ca="1">IFERROR(NOW()-F4,"-")</f>
        <v>8.6037500004749745E-2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59"/>
      <c r="E5" s="103"/>
      <c r="F5" s="104"/>
      <c r="G5" s="105">
        <f ca="1">IFERROR(NOW()-F5,"-")</f>
        <v>45976.522380092596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R2</v>
      </c>
      <c r="C6" s="18"/>
      <c r="D6" s="18" t="s">
        <v>21501</v>
      </c>
      <c r="E6" s="103"/>
      <c r="F6" s="104"/>
      <c r="G6" s="105">
        <f ca="1">IFERROR(NOW()-F6,"-")</f>
        <v>45976.522380092596</v>
      </c>
      <c r="H6" s="104"/>
      <c r="I6" s="18" t="str">
        <f>IFERROR(VLOOKUP(D6,DB!A:F,6,0),"")</f>
        <v>SCECO</v>
      </c>
      <c r="J6" s="18" t="str">
        <f>IFERROR(VLOOKUP(D6,DB!A:G,7,0),"")</f>
        <v>No BB Shifted+No BB Shifted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45976.522380092596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45976.522380092596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45976.522380092596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45976.522380092596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45976.522380092596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45976.522380092596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45976.522380092596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45976.522380092596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45976.522380092596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45976.522380092596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45976.522380092596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45976.522380092596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45976.522380092596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45976.522380092596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45976.522380092596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45976.522380092596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45976.522380092596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45976.522380092596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45976.522380092596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45976.522380092596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45976.522380092596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45976.522380092596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45976.522380092596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45976.522380092596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45976.522380092596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45976.522380092596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45976.522380092596</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A11" sqref="A11:XFD11"/>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45976.522380092596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45976.522380092596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45976.522380092596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45976.522380092596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45976.522380092596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45976.522380092596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45976.522380092596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45976.522380092596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45976.522380092596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45976.522380092596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45976.522380092596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45976.522380092596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45976.522380092596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45976.522380092596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45976.522380092596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45976.522380092596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45976.522380092596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45976.522380092596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45976.522380092596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45976.522380092596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45976.522380092596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45976.522380092596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45976.522380092596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45976.522380092596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45976.522380092596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45976.522380092596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45976.522380092596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45976.522380092596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45976.522380092596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45976.522380092596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45976.522380092596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45976.522380092596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45976.522380092596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45976.522380092596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45976.522380092596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45976.522380092596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45976.522380092596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45976.522380092596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45976.522380092596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45976.522380092596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45976.522380092596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45976.522380092596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45976.522380092596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45976.522380092596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45976.522380092596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45976.522380092596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45976.522380092596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45976.522380092596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45976.522380092596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45976.522380092596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45976.522380092596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45976.522380092596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45976.522380092596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45976.522380092596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45976.522380092596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45976.522380092596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45976.522380092596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45976.522380092596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45976.522380092596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45976.522380092596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45976.522380092596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45976.522380092596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45976.522380092596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45976.522380092596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45976.522380092596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45976.522380092596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45976.522380092596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45976.522380092596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45976.522380092596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45976.522380092596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45976.522380092596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45976.522380092596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45976.522380092596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45976.522380092596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45976.522380092596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45976.522380092596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45976.522380092596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45976.522380092596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45976.522380092596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45976.522380092596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45976.522380092596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45976.522380092596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45976.522380092596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45976.522380092596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45976.522380092596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45976.522380092596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45976.522380092596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45976.522380092596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45976.522380092596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45976.522380092596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45976.522380092596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45976.522380092596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45976.522380092596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45976.522380092596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45976.522380092596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45976.522380092596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45976.522380092596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45976.522380092596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45976.522380092596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45976.522380092596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45976.522380092596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45976.522380092596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45976.522380092596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45976.522380092596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45976.522380092596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45976.522380092596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45976.522380092596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45976.522380092596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45976.522380092596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45976.522380092596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45976.522380092596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45976.522380092596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45976.522380092596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45976.522380092596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45976.522380092596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45976.522380092596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45976.522380092596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45976.522380092596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45976.522380092596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45976.522380092596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45976.522380092596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45976.522380092596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45976.522380092596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45976.522380092596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45976.522380092596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45976.522380092596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45976.522380092596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45976.522380092596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45976.522380092596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45976.522380092596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45976.522380092596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45976.522380092596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45976.522380092596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45976.522380092596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45976.522380092596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45976.522380092596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45976.522380092596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45976.522380092596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45976.522380092596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45976.522380092596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45976.522380092596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45976.522380092596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45976.522380092596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45976.522380092596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45976.522380092596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45976.522380092596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45976.522380092596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45976.522380092596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45976.522380092596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45976.522380092596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45976.522380092596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45976.522380092596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45976.522380092596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45976.522380092596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45976.522380092596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45976.522380092596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45976.522380092596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45976.522380092596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45976.522380092596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45976.522380092596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45976.522380092596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45976.522380092596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45976.522380092596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45976.522380092596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45976.522380092596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45976.522380092596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45976.522380092596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45976.522380092596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45976.522380092596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45976.522380092596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45976.522380092596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45976.522380092596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45976.522380092596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45976.522380092596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45976.522380092596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45976.522380092596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45976.522380092596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45976.522380092596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45976.522380092596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45976.522380092596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45976.522380092596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45976.522380092596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45976.522380092596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45976.522380092596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45976.522380092596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45976.522380092596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45976.522380092596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45976.522380092596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45976.522380092596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45976.522380092596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45976.522380092596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45976.522380092596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45976.522380092596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45976.522380092596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45976.522380092596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45976.522380092596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45976.522380092596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45976.522380092596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45976.522380092596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45976.522380092596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45976.522380092596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45976.522380092596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45976.522380092596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45976.522380092596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45976.522380092596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45976.522380092596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45976.522380092596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45976.522380092596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45976.522380092596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45976.522380092596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45976.522380092596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45976.522380092596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45976.522380092596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45976.522380092596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45976.522380092596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45976.522380092596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45976.522380092596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45976.522380092596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45976.522380092596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45976.522380092596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45976.522380092596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45976.522380092596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45976.522380092596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45976.522380092596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45976.522380092596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45976.522380092596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45976.522380092596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45976.522380092596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45976.522380092596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45976.522380092596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45976.522380092596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45976.522380092596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45976.522380092596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45976.522380092596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45976.522380092596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45976.522380092596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45976.522380092596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45976.522380092596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45976.522380092596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45976.522380092596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45976.522380092596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45976.522380092596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45976.522380092596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45976.522380092596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45976.522380092596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45976.522380092596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45976.522380092596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45976.522380092596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45976.522380092596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45976.522380092596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45976.522380092596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45976.522380092596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45976.522380092596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45976.522380092596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45976.522380092596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45976.522380092596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45976.522380092596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45976.522380092596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45976.522380092596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45976.522380092596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45976.522380092596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45976.522380092596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45976.522380092596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45976.522380092596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45976.522380092596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45976.522380092596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45976.522380092596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45976.522380092596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45976.522380092596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45976.522380092596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45976.522380092596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45976.522380092596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45976.522380092596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45976.522380092596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45976.522380092596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45976.522380092596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45976.522380092596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45976.522380092596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45976.522380092596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45976.522380092596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45976.522380092596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45976.522380092596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45976.522380092596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45976.522380092596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45976.522380092596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45976.522380092596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45976.522380092596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45976.522380092596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45976.522380092596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45976.522380092596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45976.522380092596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45976.522380092596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45976.522380092596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45976.522380092596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45976.522380092596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45976.522380092596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45976.522380092596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45976.522380092596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45976.522380092596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45976.522380092596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45976.522380092596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45976.522380092596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45976.522380092596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45976.522380092596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45976.522380092596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45976.522380092596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45976.522380092596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45976.522380092596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45976.522380092596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45976.522380092596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45976.522380092596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45976.522380092596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45976.522380092596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45976.522380092596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45976.522380092596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45976.522380092596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45976.522380092596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45976.522380092596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45976.522380092596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45976.522380092596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45976.522380092596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45976.522380092596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45976.522380092596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45976.522380092596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45976.522380092596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45976.522380092596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45976.522380092596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45976.522380092596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45976.522380092596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45976.522380092596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45976.522380092596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45976.522380092596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45976.522380092596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45976.522380092596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45976.522380092596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45976.522380092596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45976.522380092596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45976.522380092596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45976.522380092596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45976.522380092596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45976.522380092596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45976.522380092596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45976.522380092596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45976.522380092596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45976.522380092596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45976.522380092596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45976.522380092596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45976.522380092596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45976.522380092596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45976.522380092596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45976.522380092596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45976.522380092596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45976.522380092596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45976.522380092596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45976.522380092596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45976.522380092596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45976.522380092596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45976.522380092596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45976.522380092596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45976.522380092596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45976.522380092596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45976.522380092596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45976.522380092596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45976.522380092596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45976.522380092596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45976.522380092596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45976.522380092596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45976.522380092596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45976.522380092596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45976.522380092596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45976.522380092596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45976.522380092596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45976.522380092596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45976.522380092596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45976.522380092596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45976.522380092596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45976.522380092596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45976.522380092596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45976.522380092596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45976.522380092596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45976.522380092596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45976.522380092596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45976.522380092596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45976.522380092596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45976.522380092596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45976.522380092596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45976.522380092596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45976.522380092596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45976.522380092596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45976.522380092596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45976.522380092596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45976.522380092596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45976.522380092596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45976.522380092596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45976.522380092596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45976.522380092596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45976.522380092596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45976.522380092596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45976.522380092596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45976.522380092596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45976.522380092596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45976.522380092596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45976.522380092596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45976.522380092596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45976.522380092596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45976.522380092596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45976.522380092596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45976.522380092596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45976.522380092596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45976.522380092596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45976.522380092596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45976.522380092596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45976.522380092596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45976.522380092596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45976.522380092596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45976.522380092596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45976.522380092596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45976.522380092596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45976.522380092596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45976.522380092596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45976.522380092596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45976.522380092596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45976.522380092596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45976.522380092596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45976.522380092596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45976.522380092596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45976.522380092596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45976.522380092596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45976.522380092596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45976.522380092596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45976.522380092596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45976.522380092596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45976.522380092596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45976.522380092596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45976.522380092596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45976.522380092596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45976.522380092596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45976.522380092596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45976.522380092596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45976.522380092596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45976.522380092596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45976.522380092596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45976.522380092596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45976.522380092596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45976.522380092596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45976.522380092596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45976.522380092596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45976.522380092596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45976.522380092596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45976.522380092596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45976.522380092596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45976.522380092596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45976.522380092596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45976.522380092596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45976.522380092596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45976.522380092596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45976.522380092596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45976.522380092596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45976.522380092596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45976.522380092596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45976.522380092596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45976.522380092596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45976.522380092596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45976.522380092596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45976.522380092596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45976.522380092596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45976.522380092596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45976.522380092596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45976.522380092596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45976.522380092596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45976.522380092596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45976.522380092596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45976.522380092596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45976.522380092596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45976.522380092596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45976.522380092596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45976.522380092596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45976.522380092596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45976.522380092596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45976.522380092596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45976.522380092596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45976.522380092596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45976.522380092596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45976.522380092596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45976.522380092596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45976.522380092596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45976.522380092596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45976.522380092596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45976.522380092596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45976.522380092596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45976.522380092596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45976.522380092596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45976.522380092596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45976.522380092596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45976.522380092596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45976.522380092596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45976.522380092596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45976.522380092596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45976.522380092596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45976.522380092596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45976.522380092596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45976.522380092596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45976.522380092596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45976.522380092596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45976.522380092596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45976.522380092596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45976.522380092596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45976.522380092596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45976.522380092596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45976.522380092596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45976.522380092596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45976.522380092596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45976.522380092596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45976.522380092596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45976.522380092596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45976.522380092596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45976.522380092596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45976.522380092596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45976.522380092596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45976.522380092596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45976.522380092596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45976.522380092596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45976.522380092596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45976.522380092596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45976.522380092596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45976.522380092596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45976.522380092596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45976.522380092596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45976.522380092596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45976.522380092596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45976.522380092596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45976.522380092596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45976.522380092596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45976.522380092596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45976.522380092596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45976.522380092596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45976.522380092596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45976.522380092596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45976.522380092596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45976.522380092596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45976.522380092596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45976.522380092596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45976.522380092596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45976.522380092596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45976.522380092596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45976.522380092596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45976.522380092596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45976.522380092596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45976.522380092596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45976.522380092596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45976.522380092596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45976.522380092596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45976.522380092596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45976.522380092596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45976.522380092596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45976.522380092596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45976.522380092596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45976.522380092596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45976.522380092596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45976.522380092596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45976.522380092596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45976.522380092596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45976.522380092596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45976.522380092596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45976.522380092596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45976.522380092596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45976.522380092596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45976.522380092596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45976.522380092596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45976.522380092596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45976.522380092596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45976.522380092596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45976.522380092596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45976.522380092596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45976.522380092596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45976.522380092596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45976.522380092596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45976.522380092596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45976.522380092596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45976.522380092596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45976.522380092596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45976.522380092596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45976.522380092596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45976.522380092596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45976.522380092596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45976.522380092596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45976.522380092596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45976.522380092596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45976.522380092596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45976.522380092596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45976.522380092596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45976.522380092596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45976.522380092596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45976.522380092596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45976.522380092596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45976.522380092596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45976.522380092596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45976.522380092596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45976.522380092596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45976.522380092596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45976.522380092596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45976.522380092596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45976.522380092596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45976.522380092596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45976.522380092596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45976.522380092596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45976.522380092596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45976.522380092596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45976.522380092596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45976.522380092596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45976.522380092596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45976.522380092596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45976.522380092596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45976.522380092596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45976.522380092596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45976.522380092596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45976.522380092596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45976.522380092596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45976.522380092596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45976.522380092596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45976.522380092596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45976.522380092596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45976.522380092596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45976.522380092596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45976.522380092596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45976.522380092596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45976.522380092596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45976.522380092596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45976.522380092596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45976.522380092596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45976.522380092596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45976.522380092596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45976.522380092596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45976.522380092596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45976.522380092596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45976.522380092596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45976.522380092596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45976.522380092596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45976.522380092596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45976.522380092596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45976.522380092596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45976.522380092596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45976.522380092596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45976.522380092596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45976.522380092596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45976.522380092596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45976.522380092596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45976.522380092596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45976.522380092596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45976.522380092596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45976.522380092596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45976.522380092596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45976.522380092596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45976.522380092596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45976.522380092596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45976.522380092596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45976.522380092596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45976.522380092596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45976.522380092596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45976.522380092596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45976.522380092596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45976.522380092596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45976.522380092596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45976.522380092596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45976.522380092596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45976.522380092596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45976.522380092596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45976.522380092596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45976.522380092596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45976.522380092596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45976.522380092596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45976.522380092596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45976.522380092596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45976.522380092596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45976.522380092596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45976.522380092596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45976.522380092596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45976.522380092596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45976.522380092596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45976.522380092596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45976.522380092596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45976.522380092596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45976.522380092596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45976.522380092596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45976.522380092596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45976.522380092596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45976.522380092596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45976.522380092596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45976.522380092596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45976.522380092596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45976.522380092596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45976.522380092596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45976.522380092596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45976.522380092596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45976.522380092596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45976.522380092596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45976.522380092596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45976.522380092596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45976.522380092596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45976.522380092596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45976.522380092596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45976.522380092596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45976.522380092596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45976.522380092596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45976.522380092596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45976.522380092596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45976.522380092596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45976.522380092596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45976.522380092596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45976.522380092596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45976.522380092596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45976.522380092596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45976.522380092596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45976.522380092596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45976.522380092596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45976.522380092596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45976.522380092596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45976.522380092596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45976.522380092596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45976.522380092596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45976.522380092596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45976.522380092596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45976.522380092596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45976.522380092596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45976.522380092596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45976.522380092596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45976.522380092596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45976.522380092596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45976.522380092596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45976.522380092596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45976.522380092596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45976.522380092596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45976.522380092596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45976.522380092596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45976.522380092596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45976.522380092596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45976.522380092596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45976.522380092596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45976.522380092596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45976.522380092596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45976.522380092596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45976.522380092596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45976.522380092596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45976.522380092596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45976.522380092596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45976.522380092596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45976.522380092596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45976.522380092596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45976.522380092596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45976.522380092596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45976.522380092596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45976.522380092596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45976.522380092596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45976.522380092596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45976.522380092596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45976.522380092596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45976.522380092596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45976.522380092596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45976.522380092596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45976.522380092596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45976.522380092596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45976.522380092596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45976.522380092596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45976.522380092596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45976.522380092596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45976.522380092596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45976.522380092596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45976.522380092596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45976.522380092596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45976.522380092596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45976.522380092596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45976.522380092596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45976.522380092596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45976.522380092596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45976.522380092596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45976.522380092596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45976.522380092596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45976.522380092596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45976.522380092596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45976.522380092596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45976.522380092596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45976.522380092596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45976.522380092596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45976.522380092596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45976.522380092596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45976.522380092596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45976.522380092596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45976.522380092596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45976.522380092596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45976.522380092596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45976.522380092596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45976.522380092596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45976.522380092596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45976.522380092596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45976.522380092596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45976.522380092596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45976.522380092596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45976.522380092596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45976.522380092596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45976.522380092596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45976.522380092596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45976.522380092596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45976.522380092596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45976.522380092596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45976.522380092596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45976.522380092596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45976.522380092596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45976.522380092596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45976.522380092596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45976.522380092596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45976.522380092596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45976.522380092596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45976.522380092596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45976.522380092596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45976.522380092596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45976.522380092596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45976.522380092596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45976.522380092596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45976.522380092596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45976.522380092596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45976.522380092596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45976.522380092596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45976.522380092596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45976.522380092596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45976.522380092596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45976.522380092596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45976.522380092596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45976.522380092596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45976.522380092596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45976.522380092596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45976.522380092596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45976.522380092596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45976.522380092596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45976.522380092596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45976.522380092596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45976.522380092596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45976.522380092596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45976.522380092596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45976.522380092596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45976.522380092596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45976.522380092596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45976.522380092596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45976.522380092596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45976.522380092596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45976.522380092596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45976.522380092596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45976.522380092596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45976.522380092596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45976.522380092596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45976.522380092596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45976.522380092596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45976.522380092596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45976.522380092596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45976.522380092596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45976.522380092596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45976.522380092596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45976.522380092596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45976.522380092596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45976.522380092596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45976.522380092596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45976.522380092596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45976.522380092596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45976.522380092596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45976.522380092596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45976.522380092596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45976.522380092596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45976.522380092596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45976.522380092596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45976.522380092596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45976.522380092596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45976.522380092596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45976.522380092596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45976.522380092596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45976.522380092596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45976.522380092596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45976.522380092596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45976.522380092596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45976.522380092596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45976.522380092596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45976.522380092596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45976.522380092596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45976.522380092596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45976.522380092596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45976.522380092596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45976.522380092596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45976.522380092596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45976.522380092596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45976.522380092596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45976.522380092596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45976.522380092596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45976.522380092596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45976.522380092596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45976.522380092596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45976.522380092596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45976.522380092596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45976.522380092596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45976.522380092596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45976.522380092596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45976.522380092596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45976.522380092596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45976.522380092596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45976.522380092596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45976.522380092596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45976.522380092596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45976.522380092596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45976.522380092596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45976.522380092596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45976.522380092596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45976.522380092596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45976.522380092596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45976.522380092596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45976.522380092596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45976.522380092596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45976.522380092596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45976.522380092596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45976.522380092596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45976.522380092596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45976.522380092596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45976.522380092596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45976.522380092596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45976.522380092596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45976.522380092596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45976.522380092596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45976.522380092596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45976.522380092596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45976.522380092596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45976.522380092596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45976.522380092596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45976.522380092596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45976.522380092596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45976.522380092596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45976.522380092596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45976.522380092596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45976.522380092596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45976.522380092596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45976.522380092596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45976.522380092596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45976.522380092596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45976.522380092596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45976.522380092596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45976.522380092596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45976.522380092596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45976.522380092596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45976.522380092596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45976.522380092596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45976.522380092596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45976.522380092596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45976.522380092596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45976.522380092596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45976.522380092596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45976.522380092596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45976.522380092596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45976.522380092596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45976.522380092596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45976.522380092596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45976.522380092596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45976.522380092596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45976.522380092596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45976.522380092596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45976.522380092596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45976.522380092596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45976.522380092596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45976.522380092596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45976.522380092596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45976.522380092596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45976.522380092596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45976.522380092596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45976.522380092596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45976.522380092596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45976.522380092596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45976.522380092596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45976.522380092596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45976.522380092596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45976.522380092596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45976.522380092596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45976.522380092596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45976.522380092596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45976.522380092596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45976.522380092596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45976.522380092596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45976.522380092596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45976.522380092596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45976.522380092596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45976.522380092596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45976.522380092596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45976.522380092596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45976.522380092596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45976.522380092596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45976.522380092596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45976.522380092596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45976.522380092596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45976.522380092596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45976.522380092596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45976.522380092596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45976.522380092596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273.0416624999998</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30205</v>
      </c>
      <c r="E3" s="95" t="s">
        <v>39021</v>
      </c>
      <c r="F3" s="96"/>
      <c r="G3" s="97">
        <f ca="1">IFERROR(NOW()-F3,"")</f>
        <v>45976.522380092596</v>
      </c>
      <c r="H3" s="96">
        <v>45976.372384259259</v>
      </c>
      <c r="I3" s="135" t="str">
        <f>IFERROR(VLOOKUP(D3,DB!A:F,6,0),"")</f>
        <v>SCECO</v>
      </c>
      <c r="J3" s="135" t="str">
        <f>IFERROR(VLOOKUP(D3,DB!A:G,7,0),"")</f>
        <v>Dead</v>
      </c>
      <c r="K3" s="98"/>
      <c r="L3" s="92" t="str">
        <f>IFERROR(VLOOKUP(D3,DB!A:I,9,0),"")</f>
        <v>Latis</v>
      </c>
    </row>
    <row r="4" spans="1:16" ht="15" customHeight="1">
      <c r="A4" s="135"/>
      <c r="B4" s="135" t="str">
        <f>IFERROR(VLOOKUP(D4,DB!A:K,11,0),"")</f>
        <v/>
      </c>
      <c r="C4" s="94"/>
      <c r="D4" s="92"/>
      <c r="E4" s="95"/>
      <c r="F4" s="96"/>
      <c r="G4" s="97">
        <f ca="1">IFERROR(NOW()-F4,"")</f>
        <v>45976.522380092596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45976.522380092596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45976.522380092596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45976.522380092596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45976.522380092596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45976.522380092596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45976.522380092596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45976.522380092596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45976.522380092596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45976.522380092596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45976.522380092596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45976.522380092596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45976.522380092596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45976.522380092596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45976.522380092596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45976.522380092596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45976.522380092596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45976.522380092596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45976.522380092596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45976.522380092596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45976.522380092596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45976.522380092596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45976.522380092596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45976.522380092596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45976.522380092596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45976.522380092596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45976.522380092596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45976.522380092596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45976.522380092596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45976.522380092596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45976.522380092596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45976.522380092596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45976.522380092596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45976.522380092596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45976.522380092596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45976.522380092596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45976.522380092596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45976.522380092596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45976.522380092596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45976.522380092596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45976.522380092596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45976.522380092596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45976.522380092596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45976.522380092596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45976.522380092596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45976.522380092596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45976.522380092596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45976.522380092596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45976.522380092596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45976.522380092596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45976.522380092596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45976.522380092596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45976.522380092596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45976.522380092596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45976.522380092596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45976.522380092596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45976.522380092596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45976.522380092596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45976.522380092596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45976.522380092596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45976.522380092596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45976.522380092596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45976.522380092596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45976.522380092596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45976.522380092596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45976.522380092596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45976.522380092596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45976.522380092596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45976.522380092596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45976.522380092596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45976.522380092596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45976.522380092596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45976.522380092596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45976.522380092596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45976.522380092596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45976.522380092596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45976.522380092596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45976.522380092596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45976.522380092596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45976.522380092596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45976.522380092596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45976.522380092596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45976.522380092596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45976.522380092596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45976.522380092596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45976.522380092596</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45976.522380092596</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45976.522380092596</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45976.522380092596</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45976.522380092596</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45976.522380092596</v>
      </c>
      <c r="H94" s="96"/>
      <c r="I94" s="135" t="str">
        <f>IFERROR(VLOOKUP(D94,DB!A:F,6,0),"")</f>
        <v/>
      </c>
      <c r="J94" s="135" t="str">
        <f>IFERROR(VLOOKUP(D94,DB!A:G,7,0),"")</f>
        <v/>
      </c>
      <c r="K94" s="98"/>
      <c r="L94" s="92" t="str">
        <f>IFERROR(VLOOKUP(D94,DB!A:I,9,0),"")</f>
        <v/>
      </c>
    </row>
  </sheetData>
  <dataValidations count="2">
    <dataValidation allowBlank="1" showInputMessage="1" showErrorMessage="1" sqref="E1" xr:uid="{A4F81451-56CC-4543-9497-104C4E44EE4B}"/>
    <dataValidation type="list" allowBlank="1" showInputMessage="1" showErrorMessage="1" sqref="E2:E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84.690319907407684</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39104</v>
      </c>
      <c r="F3" s="38">
        <v>45926.188877314817</v>
      </c>
      <c r="G3" s="116">
        <f t="shared" ref="G3" ca="1" si="0">IFERROR(NOW()-F3,"")</f>
        <v>50.333502777779358</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39104</v>
      </c>
      <c r="F4" s="125">
        <v>45948.661111111112</v>
      </c>
      <c r="G4" s="126">
        <f t="shared" ref="G4" ca="1" si="1">IFERROR(NOW()-F4,"")</f>
        <v>27.86126898148359</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ref="G6:G52" ca="1" si="2">IFERROR(NOW()-F6,"")</f>
        <v>45976.522380092596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45976.522380092596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45976.522380092596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45976.522380092596</v>
      </c>
      <c r="H9" s="125"/>
      <c r="I9" s="124" t="str">
        <f>IFERROR(VLOOKUP(D9,DB!A:F,6,0),"")</f>
        <v/>
      </c>
      <c r="J9" s="124" t="str">
        <f>IFERROR(VLOOKUP(D9,DB!A:G,7,0),"")</f>
        <v/>
      </c>
      <c r="K9" s="124"/>
      <c r="L9" s="124" t="str">
        <f>IFERROR(VLOOKUP(D9,DB!A:I,9,0),"")</f>
        <v/>
      </c>
    </row>
    <row r="10" spans="1:13">
      <c r="A10" s="124"/>
      <c r="B10" s="124" t="str">
        <f>IFERROR(VLOOKUP(D10,DB!A:K,11,0),"")</f>
        <v/>
      </c>
      <c r="C10" s="124"/>
      <c r="D10" s="157"/>
      <c r="E10" s="124"/>
      <c r="F10" s="124"/>
      <c r="G10" s="126">
        <f t="shared" ca="1" si="2"/>
        <v>45976.522380092596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45976.522380092596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45976.522380092596</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45976.522380092596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45976.522380092596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45976.522380092596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45976.522380092596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45976.522380092596</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45976.522380092596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45976.522380092596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45976.522380092596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45976.522380092596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45976.522380092596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45976.522380092596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45976.522380092596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45976.522380092596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45976.522380092596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45976.522380092596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45976.522380092596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45976.522380092596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45976.522380092596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45976.522380092596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45976.522380092596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45976.522380092596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45976.522380092596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45976.522380092596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45976.522380092596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45976.522380092596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45976.522380092596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45976.522380092596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45976.522380092596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45976.522380092596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45976.522380092596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45976.522380092596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45976.522380092596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45976.522380092596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45976.522380092596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45976.522380092596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45976.522380092596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45976.522380092596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45976.522380092596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45976.522380092596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45976.522380092596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45976.522380092596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45976.522380092596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45976.522380092596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45976.522380092596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45976.522380092596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45976.522380092596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45976.522380092596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45976.522380092596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45976.522380092596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45976.522380092596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45976.522380092596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45976.522380092596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45976.522380092596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45976.522380092596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45976.522380092596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45976.522380092596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45976.522380092596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45976.522380092596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45976.522380092596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45976.522380092596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45976.522380092596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45976.522380092596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45976.522380092596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45976.522380092596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45976.522380092596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45976.522380092596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45976.522380092596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45976.522380092596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45976.522380092596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45976.522380092596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45976.522380092596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45976.522380092596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45976.522380092596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45976.522380092596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45976.522380092596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45976.522380092596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45976.522380092596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45976.522380092596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45976.522380092596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45976.522380092596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45976.522380092596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45976.522380092596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45976.522380092596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45976.522380092596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45976.522380092596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45976.522380092596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45976.522380092596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45976.522380092596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45976.522380092596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45976.522380092596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45976.522380092596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45976.522380092596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45976.522380092596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45976.522380092596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45976.522380092596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45976.522380092596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45976.522380092596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45976.522380092596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45976.522380092596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45976.522380092596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45976.522380092596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45976.522380092596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45976.522380092596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45976.522380092596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45976.522380092596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45976.522380092596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45976.522380092596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45976.522380092596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45976.522380092596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45976.522380092596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45976.522380092596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45976.522380092596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45976.522380092596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45976.522380092596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45976.522380092596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45976.522380092596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45976.522380092596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45976.522380092596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45976.522380092596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45976.522380092596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45976.522380092596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45976.522380092596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45976.522380092596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45976.522380092596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45976.522380092596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45976.522380092596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45976.522380092596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45976.522380092596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45976.522380092596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45976.522380092596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45976.522380092596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45976.522380092596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45976.522380092596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45976.522380092596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45976.522380092596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45976.522380092596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45976.522380092596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45976.522380092596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45976.522380092596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45976.522380092596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45976.522380092596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45976.522380092596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45976.522380092596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45976.522380092596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45976.522380092596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45976.522380092596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45976.522380092596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45976.522380092596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45976.522380092596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45976.522380092596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45976.522380092596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45976.522380092596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45976.522380092596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45976.522380092596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45976.522380092596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45976.522380092596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45976.522380092596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45976.522380092596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45976.522380092596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45976.522380092596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45976.522380092596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45976.522380092596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45976.522380092596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45976.522380092596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45976.522380092596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45976.522380092596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45976.522380092596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45976.522380092596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45976.522380092596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45976.522380092596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45976.522380092596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45976.522380092596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45976.522380092596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45976.522380092596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45976.522380092596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45976.522380092596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45976.522380092596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45976.522380092596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45976.522380092596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45976.522380092596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45976.522380092596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45976.522380092596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45976.522380092596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45976.522380092596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45976.522380092596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45976.522380092596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45976.522380092596</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6"/>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8" ca="1" si="0">IFERROR(NOW()-F2,"-")</f>
        <v>45976.522380092596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45976.522380092596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45976.522380092596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45976.522380092596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45976.522380092596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45976.522380092596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45976.522380092596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45976.522380092596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45976.522380092596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45976.522380092596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45976.522380092596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45976.522380092596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45976.522380092596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45976.522380092596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45976.522380092596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45976.522380092596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45976.522380092596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ref="G19:G82" ca="1" si="1">IFERROR(NOW()-F19,"-")</f>
        <v>45976.522380092596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45976.522380092596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45976.522380092596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45976.522380092596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45976.522380092596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45976.522380092596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45976.522380092596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45976.522380092596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45976.522380092596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45976.522380092596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45976.522380092596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45976.522380092596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45976.522380092596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45976.522380092596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45976.522380092596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45976.522380092596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45976.522380092596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45976.522380092596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45976.522380092596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45976.522380092596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45976.522380092596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45976.522380092596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45976.522380092596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45976.522380092596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45976.522380092596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45976.522380092596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45976.522380092596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45976.522380092596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45976.522380092596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45976.522380092596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45976.522380092596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45976.522380092596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45976.522380092596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45976.522380092596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45976.522380092596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45976.522380092596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45976.522380092596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45976.522380092596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45976.522380092596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45976.522380092596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45976.522380092596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45976.522380092596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45976.522380092596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45976.522380092596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45976.522380092596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45976.522380092596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45976.522380092596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45976.522380092596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45976.522380092596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45976.522380092596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45976.522380092596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45976.522380092596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45976.522380092596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45976.522380092596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45976.522380092596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45976.522380092596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45976.522380092596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45976.522380092596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45976.522380092596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45976.522380092596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45976.522380092596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45976.522380092596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45976.522380092596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45976.522380092596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ref="G83:G116" ca="1" si="2">IFERROR(NOW()-F83,"-")</f>
        <v>45976.522380092596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45976.522380092596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45976.522380092596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45976.522380092596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45976.522380092596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45976.522380092596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45976.522380092596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45976.522380092596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45976.522380092596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45976.522380092596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45976.522380092596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45976.522380092596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45976.522380092596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45976.522380092596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45976.522380092596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45976.522380092596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45976.522380092596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45976.522380092596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45976.522380092596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45976.522380092596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45976.522380092596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45976.522380092596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45976.522380092596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45976.522380092596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45976.522380092596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45976.522380092596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45976.522380092596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45976.522380092596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45976.522380092596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45976.522380092596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45976.522380092596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45976.522380092596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45976.522380092596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45976.522380092596</v>
      </c>
      <c r="H116" s="143"/>
      <c r="I116" s="141" t="str">
        <f>IFERROR(VLOOKUP(D116,DB!A:F,6,0),"")</f>
        <v/>
      </c>
      <c r="J116" s="141" t="str">
        <f>IFERROR(VLOOKUP(D116,DB!A:G,7,0),"")</f>
        <v/>
      </c>
      <c r="K116" s="144"/>
      <c r="L116" s="145" t="str">
        <f>IFERROR(VLOOKUP(D116,DB!A:I,9,0),"")</f>
        <v/>
      </c>
    </row>
  </sheetData>
  <dataValidations count="2">
    <dataValidation allowBlank="1" showInputMessage="1" showErrorMessage="1" sqref="E1" xr:uid="{9E1BC488-8814-4F8A-8DBE-742B3278AB71}"/>
    <dataValidation type="list" allowBlank="1" showInputMessage="1" showErrorMessage="1" sqref="E2:E1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2025-11-15T09:32:17Z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