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50" documentId="13_ncr:1_{F6CB121F-512D-4AA6-A0C1-0FB36C537598}" xr6:coauthVersionLast="47" xr6:coauthVersionMax="47" xr10:uidLastSave="{5285BDFD-466C-44E4-8F9E-F78D5680D344}"/>
  <bookViews>
    <workbookView xWindow="-109" yWindow="-109" windowWidth="26301" windowHeight="14169" firstSheet="3"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4" i="4"/>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<sst xmlns="http://schemas.openxmlformats.org/spreadsheetml/2006/main" count="180311" uniqueCount="39125">
  <si>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</si>
  <si>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</si>
  <si>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</si>
  <si>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</si>
  <si>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</si>
  <si>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</si>
  <si>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</si>
  <si>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</si>
  <si>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</si>
  <si>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</si>
  <si>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</si>
  <si>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</si>
  <si>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</si>
  <si>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</si>
  <si>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</si>
  <si>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</si>
  <si>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</si>
  <si>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</si>
  <si>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</si>
  <si>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</si>
  <si>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</si>
  <si>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</si>
  <si>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</si>
  <si>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</si>
  <si>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</si>
  <si>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</si>
  <si>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</si>
  <si>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</si>
  <si>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</si>
  <si>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</si>
  <si>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</si>
  <si>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</si>
  <si>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</si>
  <si>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</si>
  <si>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</si>
  <si>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</si>
  <si>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</si>
  <si>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</si>
  <si>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</si>
  <si>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</si>
  <si>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</si>
  <si>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</si>
  <si>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</si>
  <si>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</si>
  <si>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</si>
  <si>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</si>
  <si>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</si>
  <si>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</si>
  <si>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</si>
  <si>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</si>
  <si>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</si>
  <si>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</si>
  <si>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</si>
  <si>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</si>
  <si>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</si>
  <si>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</si>
  <si>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</si>
  <si>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</si>
  <si>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</si>
  <si>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</si>
  <si>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</si>
  <si>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</si>
  <si>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</si>
  <si>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</si>
  <si>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</si>
  <si>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</si>
  <si>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</si>
  <si>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</si>
  <si>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</si>
  <si>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</si>
  <si>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</si>
  <si>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</si>
  <si>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</si>
  <si>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</si>
  <si>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</si>
  <si>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</si>
  <si>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</si>
  <si>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</si>
  <si>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</si>
  <si>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</si>
  <si>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</si>
  <si>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</si>
  <si>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</si>
  <si>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</si>
  <si>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</si>
  <si>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</si>
  <si>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</si>
  <si>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</si>
  <si>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</si>
  <si>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</si>
  <si>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</si>
  <si>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</si>
  <si>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</si>
  <si>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</si>
  <si>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</si>
  <si>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</si>
  <si>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</si>
  <si>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</si>
  <si>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</si>
  <si>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</si>
  <si>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</si>
  <si>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</si>
  <si>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</si>
  <si>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</si>
  <si>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</si>
  <si>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</si>
  <si>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</si>
  <si>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</si>
  <si>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</si>
  <si>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</si>
  <si>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</si>
  <si>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</si>
  <si>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</si>
  <si>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</si>
  <si>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</si>
  <si>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</si>
  <si>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</si>
  <si>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</si>
  <si>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</si>
  <si>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</si>
  <si>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</si>
  <si>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</si>
  <si>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</si>
  <si>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</si>
  <si>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</si>
  <si>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</si>
  <si>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</si>
  <si>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</si>
  <si>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</si>
  <si>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</si>
  <si>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</si>
  <si>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</si>
  <si>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</si>
  <si>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</si>
  <si>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</si>
  <si>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</si>
  <si>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</si>
  <si>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</si>
  <si>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</si>
  <si>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</si>
  <si>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</si>
  <si>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</si>
  <si>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</si>
  <si>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</si>
  <si>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</si>
  <si>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</si>
  <si>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</si>
  <si>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</si>
  <si>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</si>
  <si>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</si>
  <si>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</si>
  <si>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</si>
  <si>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</si>
  <si>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</si>
  <si>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</si>
  <si>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</si>
  <si>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</si>
  <si>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</si>
  <si>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</si>
  <si>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</si>
  <si>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</si>
  <si>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</si>
  <si>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</si>
  <si>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</si>
  <si>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</si>
  <si>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</si>
  <si>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</si>
  <si>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</si>
  <si>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</si>
  <si>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</si>
  <si>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</si>
  <si>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</si>
  <si>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</si>
  <si>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</si>
  <si>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</si>
  <si>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</si>
  <si>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</si>
  <si>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</si>
  <si>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</si>
  <si>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</si>
  <si>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</si>
  <si>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</si>
  <si>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</si>
  <si>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</si>
  <si>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</si>
  <si>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</si>
  <si>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</si>
  <si>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</si>
  <si>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</si>
  <si>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</si>
  <si>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</si>
  <si>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</si>
  <si>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</si>
  <si>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</si>
  <si>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</si>
  <si>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</si>
  <si>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</si>
  <si>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</si>
  <si>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</si>
  <si>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</si>
  <si>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</si>
  <si>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</si>
  <si>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</si>
  <si>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</si>
  <si>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</si>
  <si>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</si>
  <si>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</si>
  <si>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</si>
  <si>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</si>
  <si>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</si>
  <si>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</si>
  <si>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</si>
  <si>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</si>
  <si>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</si>
  <si>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</si>
  <si>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</si>
  <si>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</si>
  <si>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</si>
  <si>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</si>
  <si>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</si>
  <si>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</si>
  <si>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</si>
  <si>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</si>
  <si>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</si>
  <si>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</si>
  <si>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</si>
  <si>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</si>
  <si>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</si>
  <si>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</si>
  <si>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</si>
  <si>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</si>
  <si>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</si>
  <si>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</si>
  <si>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</si>
  <si>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</si>
  <si>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</si>
  <si>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</si>
  <si>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</si>
  <si>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</si>
  <si>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</si>
  <si>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</si>
  <si>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</si>
  <si>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</si>
  <si>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</si>
  <si>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</si>
  <si>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</si>
  <si>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</si>
  <si>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</si>
  <si>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</si>
  <si>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</si>
  <si>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</si>
  <si>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</si>
  <si>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</si>
  <si>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</si>
  <si>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</si>
  <si>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</si>
  <si>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</si>
  <si>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</si>
  <si>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</si>
  <si>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</si>
  <si>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</si>
  <si>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</si>
  <si>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</si>
  <si>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</si>
  <si>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</si>
  <si>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</si>
  <si>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</si>
  <si>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</si>
  <si>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</si>
  <si>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</si>
  <si>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</si>
  <si>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</si>
  <si>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</si>
  <si>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</si>
  <si>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</si>
  <si>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</si>
  <si>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</si>
  <si>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</si>
  <si>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</si>
  <si>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</si>
  <si>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</si>
  <si>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</si>
  <si>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</si>
  <si>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</si>
  <si>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</si>
  <si>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</si>
  <si>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</si>
  <si>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</si>
  <si>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</si>
  <si>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</si>
  <si>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</si>
  <si>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</si>
  <si>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</si>
  <si>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</si>
  <si>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</si>
  <si>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</si>
  <si>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</si>
  <si>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</si>
  <si>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</si>
  <si>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</si>
  <si>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</si>
  <si>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</si>
  <si>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</si>
  <si>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</si>
  <si>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</si>
  <si>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</si>
  <si>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</si>
  <si>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</si>
  <si>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</si>
  <si>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</si>
  <si>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</si>
  <si>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</si>
  <si>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</si>
  <si>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</si>
  <si>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</si>
  <si>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</si>
  <si>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</si>
  <si>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</si>
  <si>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</si>
  <si>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</si>
  <si>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</si>
  <si>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</si>
  <si>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</si>
  <si>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</si>
  <si>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</si>
  <si>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</si>
  <si>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</si>
  <si>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</si>
  <si>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</si>
  <si>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</si>
  <si>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</si>
  <si>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</si>
  <si>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</si>
  <si>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</si>
  <si>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</si>
  <si>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</si>
  <si>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</si>
  <si>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</si>
  <si>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</si>
  <si>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</si>
  <si>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</si>
  <si>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</si>
  <si>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</si>
  <si>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</si>
  <si>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</si>
  <si>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</si>
  <si>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</si>
  <si>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</si>
  <si>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</si>
  <si>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</si>
  <si>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</si>
  <si>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</si>
  <si>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</si>
  <si>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</si>
  <si>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</si>
  <si>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</si>
  <si>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</si>
  <si>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</si>
  <si>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</si>
  <si>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</si>
  <si>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</si>
  <si>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</si>
  <si>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</si>
  <si>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</si>
  <si>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</si>
  <si>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</si>
  <si>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</si>
  <si>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</si>
  <si>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</si>
  <si>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</si>
  <si>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</si>
  <si>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</si>
  <si>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</si>
  <si>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</si>
  <si>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</si>
  <si>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</si>
  <si>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</si>
  <si>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</si>
  <si>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</si>
  <si>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</si>
  <si>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</si>
  <si>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</si>
  <si>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</si>
  <si>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</si>
  <si>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</si>
  <si>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</si>
  <si>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</si>
  <si>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</si>
  <si>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</si>
  <si>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</si>
  <si>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</si>
  <si>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</si>
  <si>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</si>
  <si>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</si>
  <si>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</si>
  <si>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</si>
  <si>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</si>
  <si>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</si>
  <si>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</si>
  <si>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</si>
  <si>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</si>
  <si>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</si>
  <si>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</si>
  <si>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</si>
  <si>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</si>
  <si>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</si>
  <si>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</si>
  <si>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</si>
  <si>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</si>
  <si>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</si>
  <si>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</si>
  <si>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</si>
  <si>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</si>
  <si>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</si>
  <si>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</si>
  <si>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</si>
  <si>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</si>
  <si>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</si>
  <si>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</si>
  <si>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</si>
  <si>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</si>
  <si>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</si>
  <si>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</si>
  <si>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</si>
  <si>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</si>
  <si>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</si>
  <si>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</si>
  <si>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</si>
  <si>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</si>
  <si>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</si>
  <si>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</si>
  <si>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</si>
  <si>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</si>
  <si>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</si>
  <si>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</si>
  <si>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</si>
  <si>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</si>
  <si>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</si>
  <si>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</si>
  <si>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</si>
  <si>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</si>
  <si>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</si>
  <si>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</si>
  <si>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</si>
  <si>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</si>
  <si>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</si>
  <si>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</si>
  <si>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</si>
  <si>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</si>
  <si>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</si>
  <si>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</si>
  <si>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</si>
  <si>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</si>
  <si>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</si>
  <si>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</si>
  <si>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</si>
  <si>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</si>
  <si>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</si>
  <si>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</si>
  <si>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</si>
  <si>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</si>
  <si>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</si>
  <si>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</si>
  <si>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</si>
  <si>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</si>
  <si>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</si>
  <si>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</si>
  <si>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</si>
  <si>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</si>
  <si>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</si>
  <si>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</si>
  <si>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</si>
  <si>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</si>
  <si>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</si>
  <si>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</si>
  <si>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</si>
  <si>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</si>
  <si>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</si>
  <si>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</si>
  <si>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</si>
  <si>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</si>
  <si>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</si>
  <si>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</si>
  <si>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</si>
  <si>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</si>
  <si>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</si>
  <si>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</si>
  <si>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</si>
  <si>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</si>
  <si>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</si>
  <si>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</si>
  <si>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</si>
  <si>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</si>
  <si>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</si>
  <si>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</si>
  <si>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</si>
  <si>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</si>
  <si>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</si>
  <si>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</si>
  <si>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</si>
  <si>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</si>
  <si>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</si>
  <si>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</si>
  <si>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</si>
  <si>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</si>
  <si>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</si>
  <si>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</si>
  <si>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</si>
  <si>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</si>
  <si>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</si>
  <si>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</si>
  <si>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</si>
  <si>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</si>
  <si>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</si>
  <si>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</si>
  <si>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</si>
  <si>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</si>
  <si>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</si>
  <si>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</si>
  <si>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</si>
  <si>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</si>
  <si>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</si>
  <si>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</si>
  <si>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</si>
  <si>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</si>
  <si>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</si>
  <si>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</si>
  <si>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</si>
  <si>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</si>
  <si>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</si>
  <si>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</si>
  <si>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</si>
  <si>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</si>
  <si>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</si>
  <si>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</si>
  <si>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</si>
  <si>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</si>
  <si>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</si>
  <si>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</si>
  <si>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</si>
  <si>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</si>
  <si>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</si>
  <si>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</si>
  <si>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</si>
  <si>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</si>
  <si>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</si>
  <si>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</si>
  <si>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</si>
  <si>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</si>
  <si>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</si>
  <si>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</si>
  <si>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</si>
  <si>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</si>
  <si>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</si>
  <si>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</si>
  <si>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</si>
  <si>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</si>
  <si>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</si>
  <si>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</si>
  <si>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</si>
  <si>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</si>
  <si>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</si>
  <si>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</si>
  <si>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</si>
  <si>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</si>
  <si>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</si>
  <si>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</si>
  <si>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</si>
  <si>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</si>
  <si>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</si>
  <si>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</si>
  <si>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</si>
  <si>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</si>
  <si>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</si>
  <si>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</si>
  <si>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</si>
  <si>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</si>
  <si>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</si>
  <si>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</si>
  <si>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</si>
  <si>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</si>
  <si>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</si>
  <si>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</si>
  <si>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</si>
  <si>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</si>
  <si>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</si>
  <si>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</si>
  <si>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</si>
  <si>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</si>
  <si>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</si>
  <si>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</si>
  <si>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</si>
  <si>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</si>
  <si>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</si>
  <si>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</si>
  <si>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</si>
  <si>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</si>
  <si>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</si>
  <si>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</si>
  <si>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</si>
  <si>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</si>
  <si>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</si>
  <si>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</si>
  <si>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</si>
  <si>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</si>
  <si>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</si>
  <si>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</si>
  <si>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</si>
  <si>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</si>
  <si>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</si>
  <si>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</si>
  <si>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</si>
  <si>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</si>
  <si>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</si>
  <si>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</si>
  <si>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</si>
  <si>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</si>
  <si>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</si>
  <si>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</si>
  <si>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</si>
  <si>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</si>
  <si>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</si>
  <si>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</si>
  <si>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</si>
  <si>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</si>
  <si>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</si>
  <si>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</si>
  <si>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</si>
  <si>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</si>
  <si>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</si>
  <si>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</si>
  <si>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</si>
  <si>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</si>
  <si>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</si>
  <si>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</si>
  <si>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</si>
  <si>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</si>
  <si>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</si>
  <si>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</si>
  <si>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</si>
  <si>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</si>
  <si>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</si>
  <si>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</si>
  <si>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</si>
  <si>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</si>
  <si>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</si>
  <si>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</si>
  <si>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</si>
  <si>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</si>
  <si>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</si>
  <si>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</si>
  <si>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</si>
  <si>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</si>
  <si>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</si>
  <si>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</si>
  <si>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</si>
  <si>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</si>
  <si>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</si>
  <si>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</si>
  <si>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</si>
  <si>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</si>
  <si>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</si>
  <si>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</si>
  <si>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</si>
  <si>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</si>
  <si>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</si>
  <si>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</si>
  <si>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</si>
  <si>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</si>
  <si>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</si>
  <si>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</si>
  <si>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</si>
  <si>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</si>
  <si>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</si>
  <si>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</si>
  <si>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</si>
  <si>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</si>
  <si>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</si>
  <si>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</si>
  <si>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</si>
  <si>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</si>
  <si>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</si>
  <si>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</si>
  <si>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</si>
  <si>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</si>
  <si>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</si>
  <si>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</si>
  <si>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</si>
  <si>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</si>
  <si>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</si>
  <si>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</si>
  <si>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</si>
  <si>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</si>
  <si>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</si>
  <si>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</si>
  <si>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</si>
  <si>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</si>
  <si>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</si>
  <si>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</si>
  <si>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</si>
  <si>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</si>
  <si>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</si>
  <si>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</si>
  <si>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</si>
  <si>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</si>
  <si>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</si>
  <si>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</si>
  <si>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</si>
  <si>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</si>
  <si>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</si>
  <si>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</si>
  <si>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</si>
  <si>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</si>
  <si>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</si>
  <si>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</si>
  <si>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</si>
  <si>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</si>
  <si>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</si>
  <si>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</si>
  <si>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</si>
  <si>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</si>
  <si>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</si>
  <si>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</si>
  <si>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</si>
  <si>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</si>
  <si>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</si>
  <si>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</si>
  <si>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</si>
  <si>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</si>
  <si>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</si>
  <si>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</si>
  <si>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</si>
  <si>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</si>
  <si>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</si>
  <si>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</si>
  <si>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</si>
  <si>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</si>
  <si>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</si>
  <si>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</si>
  <si>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</si>
  <si>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</si>
  <si>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</si>
  <si>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</si>
  <si>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</si>
  <si>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</si>
  <si>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</si>
  <si>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</si>
  <si>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</si>
  <si>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</si>
  <si>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</si>
  <si>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</si>
  <si>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</si>
  <si>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</si>
  <si>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</si>
  <si>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</si>
  <si>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</si>
  <si>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</si>
  <si>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</si>
  <si>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</si>
  <si>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</si>
  <si>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</si>
  <si>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</si>
  <si>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</si>
  <si>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</si>
  <si>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</si>
  <si>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</si>
  <si>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</si>
  <si>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</si>
  <si>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</si>
  <si>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</si>
  <si>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</si>
  <si>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</si>
  <si>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</si>
  <si>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</si>
  <si>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</si>
  <si>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</si>
  <si>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</si>
  <si>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</si>
  <si>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</si>
  <si>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</si>
  <si>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</si>
  <si>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</si>
  <si>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</si>
  <si>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</si>
  <si>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</si>
  <si>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</si>
  <si>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</si>
  <si>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</si>
  <si>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</si>
  <si>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</si>
  <si>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</si>
  <si>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</si>
  <si>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</si>
  <si>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</si>
  <si>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</si>
  <si>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</si>
  <si>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</si>
  <si>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</si>
  <si>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</si>
  <si>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</si>
  <si>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</si>
  <si>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</si>
  <si>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</si>
  <si>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</si>
  <si>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</si>
  <si>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</si>
  <si>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</si>
  <si>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</si>
  <si>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</si>
  <si>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</si>
  <si>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</si>
  <si>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</si>
  <si>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</si>
  <si>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</si>
  <si>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</si>
  <si>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</si>
  <si>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</si>
  <si>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</si>
  <si>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</si>
  <si>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</si>
  <si>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</si>
  <si>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</si>
  <si>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</si>
  <si>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</si>
  <si>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</si>
  <si>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</si>
  <si>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</si>
  <si>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</si>
  <si>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</si>
  <si>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</si>
  <si>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</si>
  <si>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</si>
  <si>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</si>
  <si>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</si>
  <si>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</si>
  <si>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</si>
  <si>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</si>
  <si>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</si>
  <si>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</si>
  <si>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</si>
  <si>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</si>
  <si>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</si>
  <si>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</si>
  <si>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</si>
  <si>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</si>
  <si>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</si>
  <si>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</si>
  <si>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</si>
  <si>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</si>
  <si>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</si>
  <si>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</si>
  <si>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</si>
  <si>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</si>
  <si>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</si>
  <si>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</si>
  <si>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</si>
  <si>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</si>
  <si>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</si>
  <si>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</si>
  <si>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</si>
  <si>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</si>
  <si>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</si>
  <si>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</si>
  <si>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</si>
  <si>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</si>
  <si>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</si>
  <si>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</si>
  <si>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</si>
  <si>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</si>
  <si>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</si>
  <si>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</si>
  <si>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</si>
  <si>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</si>
  <si>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</si>
  <si>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</si>
  <si>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</si>
  <si>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</si>
  <si>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</si>
  <si>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</si>
  <si>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</si>
  <si>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</si>
  <si>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</si>
  <si>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</si>
  <si>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</si>
  <si>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</si>
  <si>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</si>
  <si>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</si>
  <si>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</si>
  <si>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</si>
  <si>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</si>
  <si>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</si>
  <si>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</si>
  <si>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</si>
  <si>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</si>
  <si>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</si>
  <si>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</si>
  <si>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</si>
  <si>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</si>
  <si>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</si>
  <si>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</si>
  <si>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</si>
  <si>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</si>
  <si>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</si>
  <si>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</si>
  <si>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</si>
  <si>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</si>
  <si>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</si>
  <si>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</si>
  <si>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</si>
  <si>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</si>
  <si>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</si>
  <si>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</si>
  <si>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</si>
  <si>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</si>
  <si>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</si>
  <si>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</si>
  <si>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</si>
  <si>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</si>
  <si>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</si>
  <si>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</si>
  <si>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</si>
  <si>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</si>
  <si>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</si>
  <si>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</si>
  <si>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</si>
  <si>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</si>
  <si>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</si>
  <si>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</si>
  <si>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</si>
  <si>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</si>
  <si>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</si>
  <si>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</si>
  <si>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</si>
  <si>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</si>
  <si>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</si>
  <si>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</si>
  <si>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</si>
  <si>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</si>
  <si>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</si>
  <si>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</si>
  <si>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</si>
  <si>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</si>
  <si>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</si>
  <si>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</si>
  <si>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</si>
  <si>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</si>
  <si>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</si>
  <si>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</si>
  <si>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</si>
  <si>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</si>
  <si>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</si>
  <si>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</si>
  <si>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</si>
  <si>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</si>
  <si>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</si>
  <si>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</si>
  <si>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</si>
  <si>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</si>
  <si>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</si>
  <si>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</si>
  <si>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</si>
  <si>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</si>
  <si>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</si>
  <si>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</si>
  <si>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</si>
  <si>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</si>
  <si>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</si>
  <si>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</si>
  <si>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</si>
  <si>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</si>
  <si>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</si>
  <si>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</si>
  <si>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</si>
  <si>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</si>
  <si>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</si>
  <si>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</si>
  <si>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</si>
  <si>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</si>
  <si>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</si>
  <si>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</si>
  <si>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</si>
  <si>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</si>
  <si>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</si>
  <si>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</si>
  <si>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</si>
  <si>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</si>
  <si>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</si>
  <si>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</si>
  <si>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</si>
  <si>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</si>
  <si>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</si>
  <si>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</si>
  <si>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</si>
  <si>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</si>
  <si>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</si>
  <si>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</si>
  <si>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</si>
  <si>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</si>
  <si>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</si>
  <si>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</si>
  <si>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</si>
  <si>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</si>
  <si>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</si>
  <si>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</si>
  <si>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</si>
  <si>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</si>
  <si>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</si>
  <si>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</si>
  <si>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</si>
  <si>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</si>
  <si>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</si>
  <si>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</si>
  <si>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</si>
  <si>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</si>
  <si>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</si>
  <si>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</si>
  <si>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</si>
  <si>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</si>
  <si>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</si>
  <si>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</si>
  <si>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</si>
  <si>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</si>
  <si>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</si>
  <si>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</si>
  <si>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</si>
  <si>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</si>
  <si>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</si>
  <si>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</si>
  <si>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</si>
  <si>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</si>
  <si>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</si>
  <si>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</si>
  <si>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</si>
  <si>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</si>
  <si>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</si>
  <si>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</si>
  <si>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</si>
  <si>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</si>
  <si>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</si>
  <si>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</si>
  <si>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</si>
  <si>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</si>
  <si>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</si>
  <si>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</si>
  <si>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</si>
  <si>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</si>
  <si>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</si>
  <si>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</si>
  <si>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</si>
  <si>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</si>
  <si>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</si>
  <si>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</si>
  <si>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</si>
  <si>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</si>
  <si>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</si>
  <si>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</si>
  <si>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</si>
  <si>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</si>
  <si>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</si>
  <si>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</si>
  <si>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</si>
  <si>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</si>
  <si>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</si>
  <si>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</si>
  <si>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</si>
  <si>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</si>
  <si>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</si>
  <si>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</si>
  <si>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</si>
  <si>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</si>
  <si>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</si>
  <si>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</si>
  <si>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</si>
  <si>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</si>
  <si>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</si>
  <si>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</si>
  <si>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</si>
  <si>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</si>
  <si>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</si>
  <si>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</si>
  <si>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</si>
  <si>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</si>
  <si>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</si>
  <si>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</si>
  <si>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</si>
  <si>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</si>
  <si>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</si>
  <si>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</si>
  <si>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</si>
  <si>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</si>
  <si>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</si>
  <si>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</si>
  <si>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</si>
  <si>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</si>
  <si>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</si>
  <si>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</si>
  <si>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</si>
  <si>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</si>
  <si>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</si>
  <si>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</si>
  <si>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</si>
  <si>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</si>
  <si>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</si>
  <si>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</si>
  <si>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</si>
  <si>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</si>
  <si>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</si>
  <si>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</si>
  <si>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</si>
  <si>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</si>
  <si>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</si>
  <si>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</si>
  <si>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</si>
  <si>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</si>
  <si>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</si>
  <si>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</si>
  <si>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</si>
  <si>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</si>
  <si>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</si>
  <si>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</si>
  <si>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</si>
  <si>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</si>
  <si>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</si>
  <si>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</si>
  <si>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</si>
  <si>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</si>
  <si>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</si>
  <si>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</si>
  <si>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</si>
  <si>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</si>
  <si>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</si>
  <si>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</si>
  <si>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</si>
  <si>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</si>
  <si>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</si>
  <si>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</si>
  <si>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</si>
  <si>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</si>
  <si>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</si>
  <si>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</si>
  <si>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</si>
  <si>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</si>
  <si>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</si>
  <si>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</si>
  <si>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</si>
  <si>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</si>
  <si>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</si>
  <si>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</si>
  <si>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</si>
  <si>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</si>
  <si>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</si>
  <si>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</si>
  <si>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</si>
  <si>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</si>
  <si>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</si>
  <si>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</si>
  <si>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</si>
  <si>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</si>
  <si>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</si>
  <si>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</si>
  <si>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</si>
  <si>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</si>
  <si>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</si>
  <si>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</si>
  <si>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</si>
  <si>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</si>
  <si>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</si>
  <si>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</si>
  <si>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</si>
  <si>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</si>
  <si>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</si>
  <si>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</si>
  <si>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</si>
  <si>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</si>
  <si>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</si>
  <si>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</si>
  <si>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</si>
  <si>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</si>
  <si>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</si>
  <si>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</si>
  <si>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</si>
  <si>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</si>
  <si>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</si>
  <si>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</si>
  <si>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</si>
  <si>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</si>
  <si>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</si>
  <si>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</si>
  <si>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</si>
  <si>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</si>
  <si>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</si>
  <si>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</si>
  <si>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</si>
  <si>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</si>
  <si>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</si>
  <si>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</si>
  <si>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</si>
  <si>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</si>
  <si>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</si>
  <si>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</si>
  <si>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</si>
  <si>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</si>
  <si>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</si>
  <si>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</si>
  <si>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</si>
  <si>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</si>
  <si>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</si>
  <si>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</si>
  <si>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</si>
  <si>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</si>
  <si>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</si>
  <si>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</si>
  <si>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</si>
  <si>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</si>
  <si>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</si>
  <si>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</si>
  <si>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</si>
  <si>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</si>
  <si>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</si>
  <si>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</si>
  <si>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</si>
  <si>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</si>
  <si>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</si>
  <si>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</si>
  <si>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</si>
  <si>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</si>
  <si>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</si>
  <si>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</si>
  <si>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</si>
  <si>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</si>
  <si>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</si>
  <si>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</si>
  <si>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</si>
  <si>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</si>
  <si>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</si>
  <si>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</si>
  <si>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</si>
  <si>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</si>
  <si>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</si>
  <si>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</si>
  <si>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</si>
  <si>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</si>
  <si>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</si>
  <si>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</si>
  <si>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</si>
  <si>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</si>
  <si>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</si>
  <si>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</si>
  <si>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</si>
  <si>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</si>
  <si>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</si>
  <si>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</si>
  <si>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</si>
  <si>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</si>
  <si>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</si>
  <si>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</si>
  <si>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</si>
  <si>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</si>
  <si>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</si>
  <si>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</si>
  <si>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</si>
  <si>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</si>
  <si>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</si>
  <si>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</si>
  <si>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</si>
  <si>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</si>
  <si>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</si>
  <si>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</si>
  <si>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</si>
  <si>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</si>
  <si>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</si>
  <si>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</si>
  <si>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</si>
  <si>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</si>
  <si>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</si>
  <si>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</si>
  <si>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</si>
  <si>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</si>
  <si>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</si>
  <si>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</si>
  <si>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</si>
  <si>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</si>
  <si>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</si>
  <si>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</si>
  <si>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</si>
  <si>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</si>
  <si>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</si>
  <si>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</si>
  <si>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</si>
  <si>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</si>
  <si>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</si>
  <si>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</si>
  <si>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</si>
  <si>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</si>
  <si>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</si>
  <si>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</si>
  <si>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</si>
  <si>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</si>
  <si>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</si>
  <si>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</si>
  <si>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</si>
  <si>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</si>
  <si>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</si>
  <si>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</si>
  <si>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</si>
  <si>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</si>
  <si>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</si>
  <si>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</si>
  <si>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</si>
  <si>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</si>
  <si>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</si>
  <si>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</si>
  <si>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</si>
  <si>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</si>
  <si>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</si>
  <si>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</si>
  <si>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</si>
  <si>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</si>
  <si>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</si>
  <si>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</si>
  <si>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</si>
  <si>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</si>
  <si>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</si>
  <si>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</si>
  <si>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</si>
  <si>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</si>
  <si>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</si>
  <si>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</si>
  <si>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</si>
  <si>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</si>
  <si>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</si>
  <si>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</si>
  <si>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</si>
  <si>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</si>
  <si>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</si>
  <si>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</si>
  <si>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</si>
  <si>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</si>
  <si>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</si>
  <si>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</si>
  <si>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</si>
  <si>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</si>
  <si>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</si>
  <si>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</si>
  <si>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</si>
  <si>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</si>
  <si>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</si>
  <si>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</si>
  <si>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</si>
  <si>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</si>
  <si>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</si>
  <si>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</si>
  <si>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</si>
  <si>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</si>
  <si>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</si>
  <si>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</si>
  <si>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</si>
  <si>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</si>
  <si>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</si>
  <si>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</si>
  <si>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</si>
  <si>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</si>
  <si>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</si>
  <si>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</si>
  <si>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</si>
  <si>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</si>
  <si>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</si>
  <si>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</si>
  <si>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</si>
  <si>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</si>
  <si>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</si>
  <si>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</si>
  <si>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</si>
  <si>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</si>
  <si>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</si>
  <si>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</si>
  <si>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</si>
  <si>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</si>
  <si>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</si>
  <si>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</si>
  <si>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</si>
  <si>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</si>
  <si>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</si>
  <si>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</si>
  <si>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</si>
  <si>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</si>
  <si>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</si>
  <si>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</si>
  <si>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</si>
  <si>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</si>
  <si>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</si>
  <si>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</si>
  <si>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</si>
  <si>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</si>
  <si>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</si>
  <si>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</si>
  <si>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</si>
  <si>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</si>
  <si>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</si>
  <si>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</si>
  <si>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</si>
  <si>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</si>
  <si>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</si>
  <si>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</si>
  <si>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</si>
  <si>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</si>
  <si>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</si>
  <si>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</si>
  <si>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</si>
  <si>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</si>
  <si>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</si>
  <si>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</si>
  <si>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</si>
  <si>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</si>
  <si>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</si>
  <si>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</si>
  <si>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</si>
  <si>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</si>
  <si>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</si>
  <si>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</si>
  <si>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</si>
  <si>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</si>
  <si>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</si>
  <si>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</si>
  <si>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</si>
  <si>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</si>
  <si>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</si>
  <si>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</si>
  <si>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</si>
  <si>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</si>
  <si>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</si>
  <si>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</si>
  <si>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</si>
  <si>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</si>
  <si>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</si>
  <si>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</si>
  <si>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</si>
  <si>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</si>
  <si>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</si>
  <si>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</si>
  <si>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</si>
  <si>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</si>
  <si>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</si>
  <si>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</si>
  <si>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</si>
  <si>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</si>
  <si>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</si>
  <si>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</si>
  <si>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</si>
  <si>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</si>
  <si>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</si>
  <si>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</si>
  <si>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</si>
  <si>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</si>
  <si>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</si>
  <si>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</si>
  <si>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</si>
  <si>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</si>
  <si>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</si>
  <si>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</si>
  <si>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</si>
  <si>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</si>
  <si>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</si>
  <si>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</si>
  <si>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</si>
  <si>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</si>
  <si>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</si>
  <si>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</si>
  <si>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</si>
  <si>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</si>
  <si>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</si>
  <si>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</si>
  <si>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</si>
  <si>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</si>
  <si>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</si>
  <si>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</si>
  <si>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</si>
  <si>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</si>
  <si>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</si>
  <si>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</si>
  <si>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</si>
  <si>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</si>
  <si>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</si>
  <si>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</si>
  <si>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</si>
  <si>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</si>
  <si>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</si>
  <si>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</si>
  <si>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</si>
  <si>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</si>
  <si>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</si>
  <si>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</si>
  <si>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</si>
  <si>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</si>
  <si>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</si>
  <si>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</si>
  <si>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</si>
  <si>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</si>
  <si>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</si>
  <si>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</si>
  <si>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</si>
  <si>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</si>
  <si>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</si>
  <si>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</si>
  <si>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</si>
  <si>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</si>
  <si>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</si>
  <si>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</si>
  <si>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</si>
  <si>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</si>
  <si>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</si>
  <si>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</si>
  <si>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</si>
  <si>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</si>
  <si>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</si>
  <si>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</si>
  <si>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</si>
  <si>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</si>
  <si>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</si>
  <si>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</si>
  <si>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</si>
  <si>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</si>
  <si>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</si>
  <si>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</si>
  <si>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</si>
  <si>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</si>
  <si>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</si>
  <si>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</si>
  <si>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</si>
  <si>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</si>
  <si>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</si>
  <si>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</si>
  <si>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</si>
  <si>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</si>
  <si>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</si>
  <si>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</si>
  <si>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</si>
  <si>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</si>
  <si>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</si>
  <si>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</si>
  <si>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</si>
  <si>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</si>
  <si>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</si>
  <si>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</si>
  <si>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</si>
  <si>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</si>
  <si>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</si>
  <si>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</si>
  <si>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</si>
  <si>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</si>
  <si>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</si>
  <si>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</si>
  <si>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</si>
  <si>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</si>
  <si>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</si>
  <si>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</si>
  <si>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</si>
  <si>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</si>
  <si>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</si>
  <si>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</si>
  <si>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</si>
  <si>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</si>
  <si>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</si>
  <si>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</si>
  <si>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</si>
  <si>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</si>
  <si>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</si>
  <si>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</si>
  <si>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</si>
  <si>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</si>
  <si>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</si>
  <si>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</si>
  <si>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</si>
  <si>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</si>
  <si>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</si>
  <si>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</si>
  <si>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</si>
  <si>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</si>
  <si>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</si>
  <si>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</si>
  <si>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</si>
  <si>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</si>
  <si>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</si>
  <si>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</si>
  <si>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</si>
  <si>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</si>
  <si>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</si>
  <si>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</si>
  <si>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</si>
  <si>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</si>
  <si>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</si>
  <si>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</si>
  <si>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</si>
  <si>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</si>
  <si>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</si>
  <si>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</si>
  <si>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</si>
  <si>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</si>
  <si>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</si>
  <si>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</si>
  <si>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</si>
  <si>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</si>
  <si>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</si>
  <si>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</si>
  <si>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</si>
  <si>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</si>
  <si>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</si>
  <si>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</si>
  <si>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</si>
  <si>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</si>
  <si>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</si>
  <si>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</si>
  <si>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</si>
  <si>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</si>
  <si>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</si>
  <si>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</si>
  <si>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</si>
  <si>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</si>
  <si>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</si>
  <si>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</si>
  <si>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</si>
  <si>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</si>
  <si>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</si>
  <si>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</si>
  <si>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</si>
  <si>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</si>
  <si>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</si>
  <si>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</si>
  <si>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</si>
  <si>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</si>
  <si>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</si>
  <si>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</si>
  <si>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</si>
  <si>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</si>
  <si>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</si>
  <si>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</si>
  <si>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</si>
  <si>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</si>
  <si>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</si>
  <si>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</si>
  <si>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</si>
  <si>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</si>
  <si>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</si>
  <si>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</si>
  <si>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</si>
  <si>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</si>
  <si>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</si>
  <si>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</si>
  <si>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</si>
  <si>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</si>
  <si>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</si>
  <si>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</si>
  <si>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</si>
  <si>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</si>
  <si>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</si>
  <si>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</si>
  <si>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</si>
  <si>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</si>
  <si>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</si>
  <si>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</si>
  <si>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</si>
  <si>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</si>
  <si>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</si>
  <si>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</si>
  <si>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</si>
  <si>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</si>
  <si>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</si>
  <si>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</si>
  <si>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</si>
  <si>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</si>
  <si>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</si>
  <si>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</si>
  <si>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</si>
  <si>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</si>
  <si>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</si>
  <si>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</si>
  <si>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</si>
  <si>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</si>
  <si>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</si>
  <si>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</si>
  <si>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</si>
  <si>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</si>
  <si>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</si>
  <si>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</si>
  <si>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</si>
  <si>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</si>
  <si>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</si>
  <si>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</si>
  <si>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</si>
  <si>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</si>
  <si>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</si>
  <si>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</si>
  <si>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</si>
  <si>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</si>
  <si>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</si>
  <si>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</si>
  <si>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</si>
  <si>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</si>
  <si>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</si>
  <si>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</si>
  <si>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</si>
  <si>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</si>
  <si>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</si>
  <si>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</si>
  <si>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</si>
  <si>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</si>
  <si>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</si>
  <si>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</si>
  <si>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</si>
  <si>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</si>
  <si>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</si>
  <si>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</si>
  <si>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</si>
  <si>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</si>
  <si>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</si>
  <si>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</si>
  <si>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</si>
  <si>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</si>
  <si>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</si>
  <si>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</si>
  <si>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</si>
  <si>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</si>
  <si>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</si>
  <si>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</si>
  <si>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</si>
  <si>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</si>
  <si>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</si>
  <si>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</si>
  <si>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</si>
  <si>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</si>
  <si>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</si>
  <si>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</si>
  <si>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</si>
  <si>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</si>
  <si>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</si>
  <si>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</si>
  <si>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</si>
  <si>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</si>
  <si>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</si>
  <si>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</si>
  <si>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</si>
  <si>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</si>
  <si>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</si>
  <si>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</si>
  <si>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</si>
  <si>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</si>
  <si>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</si>
  <si>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</si>
  <si>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</si>
  <si>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</si>
  <si>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</si>
  <si>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</si>
  <si>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</si>
  <si>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</si>
  <si>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</si>
  <si>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</si>
  <si>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</si>
  <si>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</si>
  <si>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</si>
  <si>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</si>
  <si>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</si>
  <si>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</si>
  <si>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</si>
  <si>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</si>
  <si>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</si>
  <si>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</si>
  <si>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</si>
  <si>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</si>
  <si>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</si>
  <si>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</si>
  <si>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</si>
  <si>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</si>
  <si>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</si>
  <si>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</si>
  <si>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</si>
  <si>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</si>
  <si>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</si>
  <si>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</si>
  <si>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</si>
  <si>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</si>
  <si>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</si>
  <si>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</si>
  <si>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</si>
  <si>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</si>
  <si>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</si>
  <si>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</si>
  <si>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</si>
  <si>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</si>
  <si>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</si>
  <si>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</si>
  <si>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</si>
  <si>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</si>
  <si>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</si>
  <si>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</si>
  <si>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</si>
  <si>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</si>
  <si>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</si>
  <si>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</si>
  <si>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</si>
  <si>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</si>
  <si>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</si>
  <si>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</si>
  <si>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</si>
  <si>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</si>
  <si>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</si>
  <si>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</si>
  <si>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</si>
  <si>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</si>
  <si>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</si>
  <si>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</si>
  <si>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</si>
  <si>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</si>
  <si>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</si>
  <si>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</si>
  <si>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</si>
  <si>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</si>
  <si>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</si>
  <si>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</si>
  <si>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</si>
  <si>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</si>
  <si>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</si>
  <si>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</si>
  <si>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</si>
  <si>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</si>
  <si>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</si>
  <si>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</si>
  <si>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</si>
  <si>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</si>
  <si>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</si>
  <si>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</si>
  <si>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</si>
  <si>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</si>
  <si>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</si>
  <si>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</si>
  <si>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</si>
  <si>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</si>
  <si>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</si>
  <si>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</si>
  <si>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</si>
  <si>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</si>
  <si>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</si>
  <si>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</si>
  <si>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</si>
  <si>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</si>
  <si>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</si>
  <si>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</si>
  <si>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</si>
  <si>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</si>
  <si>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</si>
  <si>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</si>
  <si>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</si>
  <si>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</si>
  <si>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</si>
  <si>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</si>
  <si>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</si>
  <si>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</si>
  <si>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</si>
  <si>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</si>
  <si>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</si>
  <si>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</si>
  <si>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</si>
  <si>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</si>
  <si>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</si>
  <si>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</si>
  <si>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</si>
  <si>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</si>
  <si>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</si>
  <si>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</si>
  <si>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</si>
  <si>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</si>
  <si>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</si>
  <si>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</si>
  <si>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</si>
  <si>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</si>
  <si>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</si>
  <si>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</si>
  <si>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</si>
  <si>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</si>
  <si>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</si>
  <si>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</si>
  <si>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</si>
  <si>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</si>
  <si>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</si>
  <si>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</si>
  <si>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</si>
  <si>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</si>
  <si>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</si>
  <si>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</si>
  <si>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</si>
  <si>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</si>
  <si>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</si>
  <si>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</si>
  <si>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</si>
  <si>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</si>
  <si>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</si>
  <si>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</si>
  <si>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</si>
  <si>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</si>
  <si>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</si>
  <si>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</si>
  <si>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</si>
  <si>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</si>
  <si>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</si>
  <si>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</si>
  <si>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</si>
  <si>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</si>
  <si>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</si>
  <si>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</si>
  <si>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</si>
  <si>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</si>
  <si>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</si>
  <si>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</si>
  <si>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</si>
  <si>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</si>
  <si>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</si>
  <si>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</si>
  <si>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</si>
  <si>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</si>
  <si>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</si>
  <si>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</si>
  <si>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</si>
  <si>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</si>
  <si>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</si>
  <si>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</si>
  <si>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</si>
  <si>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</si>
  <si>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</si>
  <si>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</si>
  <si>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</si>
  <si>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</si>
  <si>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</si>
  <si>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</si>
  <si>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</si>
  <si>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</si>
  <si>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</si>
  <si>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</si>
  <si>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</si>
  <si>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</si>
  <si>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</si>
  <si>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</si>
  <si>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</si>
  <si>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</si>
  <si>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</si>
  <si>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</si>
  <si>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</si>
  <si>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</si>
  <si>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</si>
  <si>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</si>
  <si>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</si>
  <si>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</si>
  <si>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</si>
  <si>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</si>
  <si>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</si>
  <si>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</si>
  <si>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</si>
  <si>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</si>
  <si>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</si>
  <si>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</si>
  <si>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</si>
  <si>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</si>
  <si>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</si>
  <si>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</si>
  <si>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</si>
  <si>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</si>
  <si>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</si>
  <si>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</si>
  <si>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</si>
  <si>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</si>
  <si>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</si>
  <si>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</si>
  <si>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</si>
  <si>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</si>
  <si>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</si>
  <si>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</si>
  <si>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</si>
  <si>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</si>
  <si>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</si>
  <si>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</si>
  <si>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</si>
  <si>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</si>
  <si>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</si>
  <si>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</si>
  <si>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</si>
  <si>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</si>
  <si>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</si>
  <si>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</si>
  <si>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</si>
  <si>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</si>
  <si>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</si>
  <si>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</si>
  <si>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</si>
  <si>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</si>
  <si>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</si>
  <si>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</si>
  <si>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</si>
  <si>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</si>
  <si>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</si>
  <si>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</si>
  <si>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</si>
  <si>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</si>
  <si>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</si>
  <si>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</si>
  <si>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</si>
  <si>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</si>
  <si>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</si>
  <si>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</si>
  <si>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</si>
  <si>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</si>
  <si>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</si>
  <si>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</si>
  <si>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</si>
  <si>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</si>
  <si>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</si>
  <si>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</si>
  <si>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</si>
  <si>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</si>
  <si>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</si>
  <si>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</si>
  <si>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</si>
  <si>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</si>
  <si>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</si>
  <si>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</si>
  <si>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</si>
  <si>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</si>
  <si>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</si>
  <si>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</si>
  <si>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</si>
  <si>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</si>
  <si>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</si>
  <si>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</si>
  <si>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</si>
  <si>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</si>
  <si>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</si>
  <si>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</si>
  <si>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</si>
  <si>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</si>
  <si>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</si>
  <si>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</si>
  <si>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</si>
  <si>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</si>
  <si>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</si>
  <si>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</si>
  <si>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</si>
  <si>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</si>
  <si>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</si>
  <si>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</si>
  <si>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</si>
  <si>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</si>
  <si>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</si>
  <si>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</si>
  <si>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</si>
  <si>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</si>
  <si>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</si>
  <si>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</si>
  <si>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</si>
  <si>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</si>
  <si>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</si>
  <si>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</si>
  <si>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</si>
  <si>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</si>
  <si>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</si>
  <si>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</si>
  <si>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</si>
  <si>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</si>
  <si>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</si>
  <si>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</si>
  <si>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</si>
  <si>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</si>
  <si>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</si>
  <si>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</si>
  <si>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</si>
  <si>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</si>
  <si>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</si>
  <si>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</si>
  <si>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</si>
  <si>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</si>
  <si>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</si>
  <si>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</si>
  <si>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</si>
  <si>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</si>
  <si>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</si>
  <si>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</si>
  <si>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</si>
  <si>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</si>
  <si>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</si>
  <si>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</si>
  <si>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</si>
  <si>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</si>
  <si>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</si>
  <si>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</si>
  <si>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</si>
  <si>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</si>
  <si>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</si>
  <si>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</si>
  <si>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</si>
  <si>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</si>
  <si>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</si>
  <si>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</si>
  <si>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</si>
  <si>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</si>
  <si>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</si>
  <si>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</si>
  <si>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</si>
  <si>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</si>
  <si>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</si>
  <si>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</si>
  <si>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</si>
  <si>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</si>
  <si>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</si>
  <si>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</si>
  <si>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</si>
  <si>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</si>
  <si>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</si>
  <si>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</si>
  <si>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</si>
  <si>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</si>
  <si>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</si>
  <si>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</si>
  <si>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</si>
  <si>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</si>
  <si>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</si>
  <si>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</si>
  <si>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</si>
  <si>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</si>
  <si>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</si>
  <si>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</si>
  <si>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</si>
  <si>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</si>
  <si>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</si>
  <si>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</si>
  <si>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</si>
  <si>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</si>
  <si>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</si>
  <si>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</si>
  <si>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</si>
  <si>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</si>
  <si>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</si>
  <si>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</si>
  <si>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</si>
  <si>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</si>
  <si>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</si>
  <si>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</si>
  <si>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</si>
  <si>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</si>
  <si>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</si>
  <si>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</si>
  <si>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</si>
  <si>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</si>
  <si>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</si>
  <si>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</si>
  <si>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</si>
  <si>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</si>
  <si>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</si>
  <si>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</si>
  <si>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</si>
  <si>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</si>
  <si>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</si>
  <si>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</si>
  <si>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</si>
  <si>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</si>
  <si>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</si>
  <si>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</si>
  <si>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</si>
  <si>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</si>
  <si>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</si>
  <si>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</si>
  <si>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</si>
  <si>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</si>
  <si>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</si>
  <si>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</si>
  <si>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</si>
  <si>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</si>
  <si>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</si>
  <si>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</si>
  <si>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</si>
  <si>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</si>
  <si>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</si>
  <si>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</si>
  <si>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</si>
  <si>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</si>
  <si>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</si>
  <si>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</si>
  <si>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</si>
  <si>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</si>
  <si>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</si>
  <si>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</si>
  <si>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</si>
  <si>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</si>
  <si>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</si>
  <si>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</si>
  <si>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</si>
  <si>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</si>
  <si>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</si>
  <si>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</si>
  <si>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</si>
  <si>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</si>
  <si>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</si>
  <si>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</si>
  <si>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</si>
  <si>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</si>
  <si>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</si>
  <si>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</si>
  <si>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</si>
  <si>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</si>
  <si>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</si>
  <si>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</si>
  <si>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</si>
  <si>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</si>
  <si>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</si>
  <si>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</si>
  <si>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</si>
  <si>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</si>
  <si>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</si>
  <si>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</si>
  <si>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</si>
  <si>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</si>
  <si>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</si>
  <si>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</si>
  <si>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</si>
  <si>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</si>
  <si>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</si>
  <si>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</si>
  <si>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</si>
  <si>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</si>
  <si>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</si>
  <si>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</si>
  <si>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</si>
  <si>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</si>
  <si>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</si>
  <si>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</si>
  <si>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</si>
  <si>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</si>
  <si>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</si>
  <si>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</si>
  <si>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</si>
  <si>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</si>
  <si>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</si>
  <si>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</si>
  <si>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</si>
  <si>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</si>
  <si>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</si>
  <si>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</si>
  <si>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</si>
  <si>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</si>
  <si>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</si>
  <si>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</si>
  <si>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</si>
  <si>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</si>
  <si>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</si>
  <si>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</si>
  <si>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</si>
  <si>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</si>
  <si>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</si>
  <si>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</si>
  <si>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</si>
  <si>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</si>
  <si>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</si>
  <si>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</si>
  <si>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</si>
  <si>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</si>
  <si>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</si>
  <si>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</si>
  <si>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</si>
  <si>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</si>
  <si>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</si>
  <si>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</si>
  <si>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</si>
  <si>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</si>
  <si>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</si>
  <si>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</si>
  <si>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</si>
  <si>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</si>
  <si>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</si>
  <si>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</si>
  <si>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</si>
  <si>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</si>
  <si>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</si>
  <si>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</si>
  <si>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</si>
  <si>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</si>
  <si>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</si>
  <si>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</si>
  <si>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</si>
  <si>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</si>
  <si>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</si>
  <si>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</si>
  <si>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</si>
  <si>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</si>
  <si>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</si>
  <si>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</si>
  <si>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</si>
  <si>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</si>
  <si>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</si>
  <si>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</si>
  <si>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</si>
  <si>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</si>
  <si>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</si>
  <si>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</si>
  <si>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</si>
  <si>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</si>
  <si>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</si>
  <si>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</si>
  <si>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</si>
  <si>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</si>
  <si>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</si>
  <si>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</si>
  <si>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</si>
  <si>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</si>
  <si>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</si>
  <si>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</si>
  <si>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</si>
  <si>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</si>
  <si>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</si>
  <si>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</si>
  <si>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</si>
  <si>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</si>
  <si>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</si>
  <si>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</si>
  <si>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</si>
  <si>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</si>
  <si>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</si>
  <si>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</si>
  <si>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</si>
  <si>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</si>
  <si>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</si>
  <si>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</si>
  <si>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</si>
  <si>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</si>
  <si>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</si>
  <si>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</si>
  <si>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</si>
  <si>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</si>
  <si>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</si>
  <si>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</si>
  <si>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</si>
  <si>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</si>
  <si>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</si>
  <si>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</si>
  <si>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</si>
  <si>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</si>
  <si>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</si>
  <si>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</si>
  <si>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</si>
  <si>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</si>
  <si>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</si>
  <si>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</si>
  <si>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</si>
  <si>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</si>
  <si>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</si>
  <si>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</si>
  <si>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</si>
  <si>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</si>
  <si>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</si>
  <si>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</si>
  <si>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</si>
  <si>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</si>
  <si>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</si>
  <si>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</si>
  <si>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</si>
  <si>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</si>
  <si>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</si>
  <si>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</si>
  <si>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</si>
  <si>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</si>
  <si>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</si>
  <si>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</si>
  <si>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</si>
  <si>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</si>
  <si>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</si>
  <si>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</si>
  <si>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</si>
  <si>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</si>
  <si>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</si>
  <si>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</si>
  <si>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</si>
  <si>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</si>
  <si>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</si>
  <si>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</si>
  <si>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</si>
  <si>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</si>
  <si>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</si>
  <si>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</si>
  <si>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</si>
  <si>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</si>
  <si>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</si>
  <si>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</si>
  <si>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</si>
  <si>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</si>
  <si>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</si>
  <si>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</si>
  <si>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</si>
  <si>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</si>
  <si>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</si>
  <si>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</si>
  <si>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</si>
  <si>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</si>
  <si>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</si>
  <si>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</si>
  <si>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</si>
  <si>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</si>
  <si>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</si>
  <si>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</si>
  <si>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</si>
  <si>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</si>
  <si>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</si>
  <si>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</si>
  <si>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</si>
  <si>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</si>
  <si>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</si>
  <si>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</si>
  <si>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</si>
  <si>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</si>
  <si>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</si>
  <si>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</si>
  <si>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</si>
  <si>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</si>
  <si>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</si>
  <si>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</si>
  <si>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</si>
  <si>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</si>
  <si>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</si>
  <si>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</si>
  <si>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</si>
  <si>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</si>
  <si>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</si>
  <si>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</si>
  <si>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</si>
  <si>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</si>
  <si>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</si>
  <si>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</si>
  <si>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</si>
  <si>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</si>
  <si>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</si>
  <si>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</si>
  <si>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</si>
  <si>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</si>
  <si>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</si>
  <si>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</si>
  <si>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</si>
  <si>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</si>
  <si>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</si>
  <si>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</si>
  <si>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</si>
  <si>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</si>
  <si>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</si>
  <si>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</si>
  <si>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</si>
  <si>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</si>
  <si>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</si>
  <si>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</si>
  <si>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</si>
  <si>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</si>
  <si>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</si>
  <si>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</si>
  <si>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</si>
  <si>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</si>
  <si>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</si>
  <si>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</si>
  <si>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</si>
  <si>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</si>
  <si>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</si>
  <si>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</si>
  <si>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</si>
  <si>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</si>
  <si>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</si>
  <si>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</si>
  <si>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</si>
  <si>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</si>
  <si>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</si>
  <si>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</si>
  <si>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</si>
  <si>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</si>
  <si>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</si>
  <si>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</si>
  <si>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</si>
  <si>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</si>
  <si>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</si>
  <si>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</si>
  <si>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</si>
  <si>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</si>
  <si>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</si>
  <si>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</si>
  <si>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</si>
  <si>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</si>
  <si>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</si>
  <si>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</si>
  <si>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</si>
  <si>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</si>
  <si>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</si>
  <si>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</si>
  <si>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</si>
  <si>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</si>
  <si>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</si>
  <si>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</si>
  <si>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</si>
  <si>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</si>
  <si>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</si>
  <si>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</si>
  <si>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</si>
  <si>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</si>
  <si>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</si>
  <si>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</si>
  <si>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</si>
  <si>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</si>
  <si>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</si>
  <si>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</si>
  <si>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</si>
  <si>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</si>
  <si>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</si>
  <si>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</si>
  <si>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</si>
  <si>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</si>
  <si>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</si>
  <si>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</si>
  <si>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</si>
  <si>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</si>
  <si>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</si>
  <si>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</si>
  <si>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</si>
  <si>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</si>
  <si>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</si>
  <si>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</si>
  <si>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</si>
  <si>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</si>
  <si>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</si>
  <si>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</si>
  <si>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</si>
  <si>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</si>
  <si>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</si>
  <si>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</si>
  <si>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</si>
  <si>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</si>
  <si>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</si>
  <si>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</si>
  <si>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</si>
  <si>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</si>
  <si>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</si>
  <si>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</si>
  <si>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</si>
  <si>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</si>
  <si>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</si>
  <si>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</si>
  <si>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</si>
  <si>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</si>
  <si>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</si>
  <si>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</si>
  <si>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</si>
  <si>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</si>
  <si>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</si>
  <si>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</si>
  <si>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</si>
  <si>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</si>
  <si>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</si>
  <si>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</si>
  <si>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</si>
  <si>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</si>
  <si>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</si>
  <si>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</si>
  <si>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</si>
  <si>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</si>
  <si>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</si>
  <si>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</si>
  <si>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</si>
  <si>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</si>
  <si>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</si>
  <si>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</si>
  <si>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</si>
  <si>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</si>
  <si>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</si>
  <si>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</si>
  <si>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</si>
  <si>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</si>
  <si>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</si>
  <si>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</si>
  <si>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</si>
  <si>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</si>
  <si>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</si>
  <si>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</si>
  <si>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</si>
  <si>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</si>
  <si>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</si>
  <si>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</si>
  <si>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</si>
  <si>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</si>
  <si>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</si>
  <si>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</si>
  <si>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</si>
  <si>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</si>
  <si>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</si>
  <si>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</si>
  <si>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</si>
  <si>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</si>
  <si>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</si>
  <si>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</si>
  <si>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</si>
  <si>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</si>
  <si>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</si>
  <si>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</si>
  <si>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</si>
  <si>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</si>
  <si>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</si>
  <si>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</si>
  <si>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</si>
  <si>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</si>
  <si>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</si>
  <si>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</si>
  <si>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</si>
  <si>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</si>
  <si>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</si>
  <si>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</si>
  <si>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</si>
  <si>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</si>
  <si>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</si>
  <si>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</si>
  <si>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</si>
  <si>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</si>
  <si>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</si>
  <si>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</si>
  <si>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</si>
  <si>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</si>
  <si>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</si>
  <si>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</si>
  <si>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</si>
  <si>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</si>
  <si>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</si>
  <si>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</si>
  <si>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</si>
  <si>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</si>
  <si>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</si>
  <si>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</si>
  <si>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</si>
  <si>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</si>
  <si>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</si>
  <si>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</si>
  <si>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</si>
  <si>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</si>
  <si>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</si>
  <si>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</si>
  <si>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</si>
  <si>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</si>
  <si>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</si>
  <si>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</si>
  <si>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</si>
  <si>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</si>
  <si>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</si>
  <si>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</si>
  <si>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</si>
  <si>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</si>
  <si>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</si>
  <si>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</si>
  <si>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</si>
  <si>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</si>
  <si>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</si>
  <si>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</si>
  <si>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</si>
  <si>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</si>
  <si>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</si>
  <si>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</si>
  <si>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</si>
  <si>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</si>
  <si>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</si>
  <si>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</si>
  <si>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</si>
  <si>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</si>
  <si>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</si>
  <si>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</si>
  <si>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</si>
  <si>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</si>
  <si>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</si>
  <si>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</si>
  <si>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</si>
  <si>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</si>
  <si>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</si>
  <si>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</si>
  <si>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</si>
  <si>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</si>
  <si>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</si>
  <si>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</si>
  <si>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</si>
  <si>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</si>
  <si>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</si>
  <si>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</si>
  <si>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</si>
  <si>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</si>
  <si>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</si>
  <si>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</si>
  <si>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</si>
  <si>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</si>
  <si>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</si>
  <si>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</si>
  <si>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</si>
  <si>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</si>
  <si>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</si>
  <si>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</si>
  <si>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</si>
  <si>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</si>
  <si>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</si>
  <si>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</si>
  <si>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</si>
  <si>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</si>
  <si>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</si>
  <si>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</si>
  <si>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</si>
  <si>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</si>
  <si>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</si>
  <si>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</si>
  <si>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</si>
  <si>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</si>
  <si>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</si>
  <si>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</si>
  <si>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</si>
  <si>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</si>
  <si>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</si>
  <si>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</si>
  <si>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</si>
  <si>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</si>
  <si>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</si>
  <si>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</si>
  <si>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</si>
  <si>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</si>
  <si>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</si>
  <si>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</si>
  <si>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</si>
  <si>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</si>
  <si>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</si>
  <si>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</si>
  <si>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</si>
  <si>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</si>
  <si>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</si>
  <si>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</si>
  <si>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</si>
  <si>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</si>
  <si>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</si>
  <si>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</si>
  <si>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</si>
  <si>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</si>
  <si>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</si>
  <si>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</si>
  <si>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</si>
  <si>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</si>
  <si>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</si>
  <si>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</si>
  <si>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</si>
  <si>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</si>
  <si>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</si>
  <si>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</si>
  <si>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</si>
  <si>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</si>
  <si>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</si>
  <si>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</si>
  <si>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</si>
  <si>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</si>
  <si>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</si>
  <si>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</si>
  <si>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</si>
  <si>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</si>
  <si>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</si>
  <si>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</si>
  <si>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</si>
  <si>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</si>
  <si>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</si>
  <si>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</si>
  <si>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</si>
  <si>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</si>
  <si>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</si>
  <si>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</si>
  <si>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</si>
  <si>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</si>
  <si>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</si>
  <si>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</si>
  <si>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</si>
  <si>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</si>
  <si>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</si>
  <si>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</si>
  <si>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</si>
  <si>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</si>
  <si>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</si>
  <si>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</si>
  <si>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</si>
  <si>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</si>
  <si>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</si>
  <si>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</si>
  <si>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</si>
  <si>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</si>
  <si>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</si>
  <si>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</si>
  <si>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</si>
  <si>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</si>
  <si>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</si>
  <si>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</si>
  <si>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</si>
  <si>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</si>
  <si>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</si>
  <si>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</si>
  <si>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</si>
  <si>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</si>
  <si>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</si>
  <si>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</si>
  <si>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</si>
  <si>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</si>
  <si>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</si>
  <si>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</si>
  <si>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</si>
  <si>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</si>
  <si>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</si>
  <si>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</si>
  <si>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</si>
  <si>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</si>
  <si>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</si>
  <si>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</si>
  <si>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</si>
  <si>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</si>
  <si>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</si>
  <si>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</si>
  <si>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</si>
  <si>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</si>
  <si>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</si>
  <si>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</si>
  <si>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</si>
  <si>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</si>
  <si>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</si>
  <si>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</si>
  <si>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</si>
  <si>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</si>
  <si>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</si>
  <si>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</si>
  <si>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</si>
  <si>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</si>
  <si>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</si>
  <si>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</si>
  <si>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</si>
  <si>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</si>
  <si>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</si>
  <si>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</si>
  <si>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</si>
  <si>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</si>
  <si>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</si>
  <si>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</si>
  <si>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</si>
  <si>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</si>
  <si>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</si>
  <si>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</si>
  <si>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</si>
  <si>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</si>
  <si>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</si>
  <si>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</si>
  <si>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</si>
  <si>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</si>
  <si>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</si>
  <si>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</si>
  <si>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</si>
  <si>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</si>
  <si>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</si>
  <si>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</si>
  <si>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</si>
  <si>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</si>
  <si>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</si>
  <si>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</si>
  <si>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</si>
  <si>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</si>
  <si>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</si>
  <si>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</si>
  <si>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</si>
  <si>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</si>
  <si>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</si>
  <si>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</si>
  <si>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</si>
  <si>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</si>
  <si>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</si>
  <si>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</si>
  <si>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</si>
  <si>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</si>
  <si>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</si>
  <si>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</si>
  <si>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</si>
  <si>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</si>
  <si>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</si>
  <si>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</si>
  <si>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</si>
  <si>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</si>
  <si>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</si>
  <si>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</si>
  <si>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</si>
  <si>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</si>
  <si>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</si>
  <si>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</si>
  <si>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</si>
  <si>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</si>
  <si>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</si>
  <si>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</si>
  <si>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</si>
  <si>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</si>
  <si>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</si>
  <si>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</si>
  <si>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</si>
  <si>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</si>
  <si>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</si>
  <si>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</si>
  <si>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</si>
  <si>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</si>
  <si>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</si>
  <si>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</si>
  <si>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</si>
  <si>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</si>
  <si>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</si>
  <si>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</si>
  <si>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</si>
  <si>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</si>
  <si>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</si>
  <si>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</si>
  <si>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</si>
  <si>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</si>
  <si>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</si>
  <si>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</si>
  <si>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</si>
  <si>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</si>
  <si>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</si>
  <si>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</si>
  <si>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</si>
  <si>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</si>
  <si>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</si>
  <si>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</si>
  <si>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</si>
  <si>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</si>
  <si>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</si>
  <si>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</si>
  <si>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</si>
  <si>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</si>
  <si>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</si>
  <si>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</si>
  <si>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</si>
  <si>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</si>
  <si>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</si>
  <si>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</si>
  <si>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</si>
  <si>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</si>
  <si>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</si>
  <si>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</si>
  <si>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</si>
  <si>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</si>
  <si>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</si>
  <si>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</si>
  <si>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</si>
  <si>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</si>
  <si>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</si>
  <si>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</si>
  <si>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</si>
  <si>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</si>
  <si>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</si>
  <si>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</si>
  <si>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</si>
  <si>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</si>
  <si>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</si>
  <si>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</si>
  <si>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</si>
  <si>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</si>
  <si>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</si>
  <si>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</si>
  <si>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</si>
  <si>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</si>
  <si>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</si>
  <si>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</si>
  <si>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</si>
  <si>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</si>
  <si>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</si>
  <si>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</si>
  <si>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</si>
  <si>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</si>
  <si>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</si>
  <si>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</si>
  <si>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</si>
  <si>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</si>
  <si>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</si>
  <si>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</si>
  <si>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</si>
  <si>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</si>
  <si>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</si>
  <si>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</si>
  <si>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</si>
  <si>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</si>
  <si>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</si>
  <si>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</si>
  <si>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</si>
  <si>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</si>
  <si>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</si>
  <si>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</si>
  <si>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</si>
  <si>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</si>
  <si>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</si>
  <si>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</si>
  <si>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</si>
  <si>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</si>
  <si>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</si>
  <si>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</si>
  <si>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</si>
  <si>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</si>
  <si>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</si>
  <si>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</si>
  <si>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</si>
  <si>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</si>
  <si>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</si>
  <si>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</si>
  <si>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</si>
  <si>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</si>
  <si>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</si>
  <si>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</si>
  <si>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</si>
  <si>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</si>
  <si>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</si>
  <si>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</si>
  <si>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</si>
  <si>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</si>
  <si>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</si>
  <si>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</si>
  <si>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</si>
  <si>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</si>
  <si>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</si>
  <si>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</si>
  <si>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</si>
  <si>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</si>
  <si>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</si>
  <si>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</si>
  <si>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</si>
  <si>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</si>
  <si>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</si>
  <si>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</si>
  <si>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</si>
  <si>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</si>
  <si>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</si>
  <si>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</si>
  <si>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</si>
  <si>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</si>
  <si>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</si>
  <si>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</si>
  <si>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</si>
  <si>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</si>
  <si>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</si>
  <si>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</si>
  <si>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</si>
  <si>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</si>
  <si>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</si>
  <si>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</si>
  <si>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</si>
  <si>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</si>
  <si>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</si>
  <si>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</si>
  <si>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</si>
  <si>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</si>
  <si>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</si>
  <si>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</si>
  <si>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</si>
  <si>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</si>
  <si>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</si>
  <si>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</si>
  <si>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</si>
  <si>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</si>
  <si>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</si>
  <si>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</si>
  <si>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</si>
  <si>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</si>
  <si>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</si>
  <si>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</si>
  <si>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</si>
  <si>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</si>
  <si>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</si>
  <si>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</si>
  <si>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</si>
  <si>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</si>
  <si>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</si>
  <si>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</si>
  <si>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</si>
  <si>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</si>
  <si>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</si>
  <si>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</si>
  <si>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</si>
  <si>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</si>
  <si>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</si>
  <si>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</si>
  <si>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</si>
  <si>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</si>
  <si>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</si>
  <si>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</si>
  <si>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</si>
  <si>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</si>
  <si>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</si>
  <si>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</si>
  <si>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</si>
  <si>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</si>
  <si>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</si>
  <si>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</si>
  <si>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</si>
  <si>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</si>
  <si>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</si>
  <si>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</si>
  <si>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</si>
  <si>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</si>
  <si>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</si>
  <si>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</si>
  <si>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</si>
  <si>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</si>
  <si>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</si>
  <si>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</si>
  <si>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</si>
  <si>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</si>
  <si>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</si>
  <si>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</si>
  <si>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</si>
  <si>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</si>
  <si>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</si>
  <si>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</si>
  <si>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</si>
  <si>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</si>
  <si>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</si>
  <si>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</si>
  <si>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</si>
  <si>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</si>
  <si>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</si>
  <si>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</si>
  <si>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</si>
  <si>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</si>
  <si>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</si>
  <si>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</si>
  <si>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</si>
  <si>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</si>
  <si>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</si>
  <si>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</si>
  <si>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</si>
  <si>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</si>
  <si>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</si>
  <si>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</si>
  <si>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</si>
  <si>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</si>
  <si>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</si>
  <si>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</si>
  <si>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</si>
  <si>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</si>
  <si>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</si>
  <si>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</si>
  <si>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</si>
  <si>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</si>
  <si>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</si>
  <si>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</si>
  <si>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</si>
  <si>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</si>
  <si>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</si>
  <si>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</si>
  <si>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</si>
  <si>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</si>
  <si>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</si>
  <si>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</si>
  <si>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</si>
  <si>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</si>
  <si>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</si>
  <si>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</si>
  <si>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</si>
  <si>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</si>
  <si>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</si>
  <si>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</si>
  <si>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</si>
  <si>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</si>
  <si>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</si>
  <si>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</si>
  <si>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</si>
  <si>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</si>
  <si>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</si>
  <si>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</si>
  <si>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</si>
  <si>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</si>
  <si>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</si>
  <si>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</si>
  <si>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</si>
  <si>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</si>
  <si>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</si>
  <si>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</si>
  <si>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</si>
  <si>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</si>
  <si>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</si>
  <si>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</si>
  <si>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</si>
  <si>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</si>
  <si>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</si>
  <si>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</si>
  <si>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</si>
  <si>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</si>
  <si>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</si>
  <si>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</si>
  <si>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</si>
  <si>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</si>
  <si>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</si>
  <si>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</si>
  <si>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</si>
  <si>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</si>
  <si>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</si>
  <si>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</si>
  <si>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</si>
  <si>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</si>
  <si>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</si>
  <si>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</si>
  <si>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</si>
  <si>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</si>
  <si>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</si>
  <si>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</si>
  <si>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</si>
  <si>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</si>
  <si>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</si>
  <si>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</si>
  <si>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</si>
  <si>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</si>
  <si>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</si>
  <si>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</si>
  <si>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</si>
  <si>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</si>
  <si>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</si>
  <si>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</si>
  <si>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</si>
  <si>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</si>
  <si>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</si>
  <si>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</si>
  <si>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</si>
  <si>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</si>
  <si>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</si>
  <si>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</si>
  <si>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</si>
  <si>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</si>
  <si>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</si>
  <si>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</si>
  <si>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</si>
  <si>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</si>
  <si>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</si>
  <si>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</si>
  <si>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</si>
  <si>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</si>
  <si>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</si>
  <si>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</si>
  <si>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</si>
  <si>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</si>
  <si>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</si>
  <si>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</si>
  <si>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</si>
  <si>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</si>
  <si>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</si>
  <si>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</si>
  <si>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</si>
  <si>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</si>
  <si>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</si>
  <si>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</si>
  <si>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</si>
  <si>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</si>
  <si>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</si>
  <si>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</si>
  <si>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</si>
  <si>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</si>
  <si>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</si>
  <si>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</si>
  <si>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</si>
  <si>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</si>
  <si>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</si>
  <si>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</si>
  <si>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</si>
  <si>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</si>
  <si>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</si>
  <si>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</si>
  <si>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</si>
  <si>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</si>
  <si>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</si>
  <si>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</si>
  <si>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</si>
  <si>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</si>
  <si>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</si>
  <si>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</si>
  <si>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</si>
  <si>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</si>
  <si>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</si>
  <si>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</si>
  <si>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</si>
  <si>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</si>
  <si>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</si>
  <si>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</si>
  <si>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</si>
  <si>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</si>
  <si>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</si>
  <si>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</si>
  <si>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</si>
  <si>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</si>
  <si>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</si>
  <si>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</si>
  <si>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</si>
  <si>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</si>
  <si>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</si>
  <si>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</si>
  <si>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</si>
  <si>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</si>
  <si>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</si>
  <si>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</si>
  <si>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</si>
  <si>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</si>
  <si>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</si>
  <si>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</si>
  <si>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</si>
  <si>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</si>
  <si>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</si>
  <si>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</si>
  <si>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</si>
  <si>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</si>
  <si>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</si>
  <si>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</si>
  <si>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</si>
  <si>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</si>
  <si>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</si>
  <si>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</si>
  <si>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</si>
  <si>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</si>
  <si>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</si>
  <si>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</si>
  <si>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</si>
  <si>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</si>
  <si>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</si>
  <si>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</si>
  <si>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</si>
  <si>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</si>
  <si>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</si>
  <si>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</si>
  <si>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</si>
  <si>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</si>
  <si>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</si>
  <si>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</si>
  <si>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</si>
  <si>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</si>
  <si>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</si>
  <si>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</si>
  <si>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</si>
  <si>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</si>
  <si>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</si>
  <si>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</si>
  <si>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</si>
  <si>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</si>
  <si>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</si>
  <si>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</si>
  <si>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</si>
  <si>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</si>
  <si>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</si>
  <si>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</si>
  <si>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</si>
  <si>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</si>
  <si>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</si>
  <si>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</si>
  <si>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</si>
  <si>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</si>
  <si>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</si>
  <si>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</si>
  <si>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</si>
  <si>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</si>
  <si>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</si>
  <si>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</si>
  <si>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</si>
  <si>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</si>
  <si>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</si>
  <si>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</si>
  <si>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</si>
  <si>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</si>
  <si>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</si>
  <si>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</si>
  <si>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</si>
  <si>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</si>
  <si>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</si>
  <si>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</si>
  <si>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</si>
  <si>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</si>
  <si>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</si>
  <si>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</si>
  <si>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</si>
  <si>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</si>
  <si>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</si>
  <si>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</si>
  <si>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</si>
  <si>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</si>
  <si>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</si>
  <si>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</si>
  <si>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</si>
  <si>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</si>
  <si>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</si>
  <si>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</si>
  <si>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</si>
  <si>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</si>
  <si>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</si>
  <si>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</si>
  <si>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</si>
  <si>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</si>
  <si>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</si>
  <si>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</si>
  <si>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</si>
  <si>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</si>
  <si>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</si>
  <si>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</si>
  <si>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</si>
  <si>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</si>
  <si>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</si>
  <si>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</si>
  <si>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</si>
  <si>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</si>
  <si>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</si>
  <si>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</si>
  <si>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</si>
  <si>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</si>
  <si>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</si>
  <si>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</si>
  <si>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</si>
  <si>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</si>
  <si>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</si>
  <si>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</si>
  <si>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</si>
  <si>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</si>
  <si>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</si>
  <si>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</si>
  <si>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</si>
  <si>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</si>
  <si>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</si>
  <si>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</si>
  <si>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</si>
  <si>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</si>
  <si>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</si>
  <si>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</si>
  <si>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</si>
  <si>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</si>
  <si>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</si>
  <si>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</si>
  <si>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</si>
  <si>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</si>
  <si>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</si>
  <si>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</si>
  <si>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</si>
  <si>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</si>
  <si>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</si>
  <si>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</si>
  <si>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</si>
  <si>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</si>
  <si>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</si>
  <si>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</si>
  <si>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</si>
  <si>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</si>
  <si>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</si>
  <si>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</si>
  <si>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</si>
  <si>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</si>
  <si>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</si>
  <si>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</si>
  <si>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</si>
  <si>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</si>
  <si>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</si>
  <si>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</si>
  <si>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</si>
  <si>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</si>
  <si>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</si>
  <si>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</si>
  <si>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</si>
  <si>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</si>
  <si>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</si>
  <si>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</si>
  <si>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</si>
  <si>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</si>
  <si>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</si>
  <si>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</si>
  <si>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</si>
  <si>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</si>
  <si>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</si>
  <si>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</si>
  <si>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</si>
  <si>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</si>
  <si>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</si>
  <si>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</si>
  <si>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</si>
  <si>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</si>
  <si>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</si>
  <si>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</si>
  <si>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</si>
  <si>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</si>
  <si>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</si>
  <si>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</si>
  <si>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</si>
  <si>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</si>
  <si>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</si>
  <si>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</si>
  <si>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</si>
  <si>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</si>
  <si>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</si>
  <si>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</si>
  <si>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</si>
  <si>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</si>
  <si>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</si>
  <si>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</si>
  <si>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</si>
  <si>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</si>
  <si>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</si>
  <si>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</si>
  <si>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</si>
  <si>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</si>
  <si>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</si>
  <si>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</si>
  <si>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</si>
  <si>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</si>
  <si>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</si>
  <si>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</si>
  <si>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</si>
  <si>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</si>
  <si>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</si>
  <si>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</si>
  <si>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</si>
  <si>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</si>
  <si>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</si>
  <si>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</si>
  <si>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</si>
  <si>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</si>
  <si>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</si>
  <si>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</si>
  <si>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</si>
  <si>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</si>
  <si>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</si>
  <si>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</si>
  <si>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</si>
  <si>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</si>
  <si>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</si>
  <si>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</si>
  <si>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</si>
  <si>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</si>
  <si>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</si>
  <si>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</si>
  <si>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</si>
  <si>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</si>
  <si>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</si>
  <si>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</si>
  <si>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</si>
  <si>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</si>
  <si>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</si>
  <si>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</si>
  <si>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</si>
  <si>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</si>
  <si>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</si>
  <si>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</si>
  <si>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</si>
  <si>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</si>
  <si>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</si>
  <si>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</si>
  <si>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</si>
  <si>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</si>
  <si>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</si>
  <si>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</si>
  <si>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</si>
  <si>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</si>
  <si>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</si>
  <si>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</si>
  <si>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</si>
  <si>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</si>
  <si>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</si>
  <si>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</si>
  <si>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</si>
  <si>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</si>
  <si>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</si>
  <si>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</si>
  <si>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</si>
  <si>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</si>
  <si>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</si>
  <si>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</si>
  <si>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</si>
  <si>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</si>
  <si>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</si>
  <si>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</si>
  <si>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</si>
  <si>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</si>
  <si>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</si>
  <si>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</si>
  <si>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</si>
  <si>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</si>
  <si>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</si>
  <si>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</si>
  <si>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</si>
  <si>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</si>
  <si>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</si>
  <si>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</si>
  <si>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</si>
  <si>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</si>
  <si>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</si>
  <si>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</si>
  <si>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</si>
  <si>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</si>
  <si>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</si>
  <si>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</si>
  <si>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</si>
  <si>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</si>
  <si>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</si>
  <si>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</si>
  <si>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</si>
  <si>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</si>
  <si>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</si>
  <si>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</si>
  <si>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</si>
  <si>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</si>
  <si>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</si>
  <si>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</si>
  <si>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</si>
  <si>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</si>
  <si>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</si>
  <si>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</si>
  <si>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</si>
  <si>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</si>
  <si>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</si>
  <si>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</si>
  <si>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</si>
  <si>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</si>
  <si>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</si>
  <si>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</si>
  <si>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</si>
  <si>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</si>
  <si>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</si>
  <si>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</si>
  <si>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</si>
  <si>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</si>
  <si>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</si>
  <si>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</si>
  <si>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</si>
  <si>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</si>
  <si>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</si>
  <si>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</si>
  <si>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</si>
  <si>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</si>
  <si>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</si>
  <si>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</si>
  <si>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</si>
  <si>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</si>
  <si>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</si>
  <si>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</si>
  <si>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</si>
  <si>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</si>
  <si>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</si>
  <si>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</si>
  <si>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</si>
  <si>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</si>
  <si>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</si>
  <si>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</si>
  <si>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</si>
  <si>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</si>
  <si>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</si>
  <si>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</si>
  <si>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</si>
  <si>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</si>
  <si>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</si>
  <si>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</si>
  <si>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</si>
  <si>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</si>
  <si>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</si>
  <si>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</si>
  <si>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</si>
  <si>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</si>
  <si>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</si>
  <si>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</si>
  <si>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</si>
  <si>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</si>
  <si>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</si>
  <si>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</si>
  <si>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</si>
  <si>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</si>
  <si>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</si>
  <si>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</si>
  <si>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</si>
  <si>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</si>
  <si>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</si>
  <si>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</si>
  <si>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</si>
  <si>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</si>
  <si>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</si>
  <si>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</si>
  <si>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</si>
  <si>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</si>
  <si>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</si>
  <si>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</si>
  <si>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</si>
  <si>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</si>
  <si>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</si>
  <si>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</si>
  <si>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</si>
  <si>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</si>
  <si>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</si>
  <si>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</si>
  <si>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</si>
  <si>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</si>
  <si>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</si>
  <si>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</si>
  <si>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</si>
  <si>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</si>
  <si>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</si>
  <si>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</si>
  <si>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</si>
  <si>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</si>
  <si>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</si>
  <si>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</si>
  <si>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</si>
  <si>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</si>
  <si>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</si>
  <si>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</si>
  <si>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</si>
  <si>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</si>
  <si>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</si>
  <si>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</si>
  <si>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</si>
  <si>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</si>
  <si>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</si>
  <si>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</si>
  <si>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</si>
  <si>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</si>
  <si>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</si>
  <si>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</si>
  <si>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</si>
  <si>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</si>
  <si>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</si>
  <si>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</si>
  <si>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</si>
  <si>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</si>
  <si>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</si>
  <si>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</si>
  <si>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</si>
  <si>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</si>
  <si>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</si>
  <si>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</si>
  <si>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</si>
  <si>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</si>
  <si>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</si>
  <si>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</si>
  <si>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</si>
  <si>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</si>
  <si>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</si>
  <si>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</si>
  <si>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</si>
  <si>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</si>
  <si>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</si>
  <si>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</si>
  <si>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</si>
  <si>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</si>
  <si>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</si>
  <si>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</si>
  <si>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</si>
  <si>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</si>
  <si>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</si>
  <si>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</si>
  <si>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</si>
  <si>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</si>
  <si>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</si>
  <si>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</si>
  <si>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</si>
  <si>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</si>
  <si>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</si>
  <si>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</si>
  <si>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</si>
  <si>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</si>
  <si>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</si>
  <si>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</si>
  <si>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</si>
  <si>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</si>
  <si>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</si>
  <si>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</si>
  <si>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</si>
  <si>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</si>
  <si>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</si>
  <si>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</si>
  <si>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</si>
  <si>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</si>
  <si>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</si>
  <si>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</si>
  <si>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</si>
  <si>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</si>
  <si>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</si>
  <si>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</si>
  <si>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</si>
  <si>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</si>
  <si>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</si>
  <si>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</si>
  <si>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</si>
  <si>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</si>
  <si>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</si>
  <si>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</si>
  <si>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</si>
  <si>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</si>
  <si>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</si>
  <si>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</si>
  <si>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</si>
  <si>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</si>
  <si>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</si>
  <si>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</si>
  <si>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</si>
  <si>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</si>
  <si>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</si>
  <si>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</si>
  <si>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</si>
  <si>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</si>
  <si>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</si>
  <si>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</si>
  <si>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</si>
  <si>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</si>
  <si>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</si>
  <si>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</si>
  <si>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</si>
  <si>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</si>
  <si>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</si>
  <si>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</si>
  <si>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</si>
  <si>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</si>
  <si>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</si>
  <si>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</si>
  <si>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</si>
  <si>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</si>
  <si>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</si>
  <si>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</si>
  <si>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</si>
  <si>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</si>
  <si>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</si>
  <si>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</si>
  <si>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</si>
  <si>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</si>
  <si>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</si>
  <si>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</si>
  <si>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</si>
  <si>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</si>
  <si>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</si>
  <si>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</si>
  <si>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</si>
  <si>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</si>
  <si>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</si>
  <si>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</si>
  <si>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</si>
  <si>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</si>
  <si>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</si>
  <si>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</si>
  <si>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</si>
  <si>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</si>
  <si>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</si>
  <si>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</si>
  <si>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</si>
  <si>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</si>
  <si>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</si>
  <si>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</si>
  <si>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</si>
  <si>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</si>
  <si>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</si>
  <si>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</si>
  <si>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</si>
  <si>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</si>
  <si>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</si>
  <si>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</si>
  <si>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</si>
  <si>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</si>
  <si>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</si>
  <si>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</si>
  <si>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</si>
  <si>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</si>
  <si>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</si>
  <si>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</si>
  <si>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</si>
  <si>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</si>
  <si>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</si>
  <si>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</si>
  <si>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</si>
  <si>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</si>
  <si>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</si>
  <si>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</si>
  <si>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</si>
  <si>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</si>
  <si>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</si>
  <si>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</si>
  <si>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</si>
  <si>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</si>
  <si>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</si>
  <si>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</si>
  <si>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</si>
  <si>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</si>
  <si>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</si>
  <si>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</si>
  <si>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</si>
  <si>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</si>
  <si>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</si>
  <si>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</si>
  <si>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</si>
  <si>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</si>
  <si>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</si>
  <si>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</si>
  <si>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</si>
  <si>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</si>
  <si>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</si>
  <si>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</si>
  <si>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</si>
  <si>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</si>
  <si>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</si>
  <si>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</si>
  <si>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</si>
  <si>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</si>
  <si>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</si>
  <si>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</si>
  <si>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</si>
  <si>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</si>
  <si>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</si>
  <si>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</si>
  <si>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</si>
  <si>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</si>
  <si>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</si>
  <si>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</si>
  <si>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</si>
  <si>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</si>
  <si>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</si>
  <si>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</si>
  <si>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</si>
  <si>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</si>
  <si>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</si>
  <si>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</si>
  <si>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</si>
  <si>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</si>
  <si>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</si>
  <si>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</si>
  <si>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</si>
  <si>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</si>
  <si>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</si>
  <si>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</si>
  <si>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</si>
  <si>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</si>
  <si>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</si>
  <si>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</si>
  <si>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</si>
  <si>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</si>
  <si>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</si>
  <si>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</si>
  <si>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</si>
  <si>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</si>
  <si>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</si>
  <si>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</si>
  <si>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</si>
  <si>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</si>
  <si>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</si>
  <si>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</si>
  <si>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</si>
  <si>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</si>
  <si>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</si>
  <si>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</si>
  <si>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</si>
  <si>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</si>
  <si>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</si>
  <si>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</si>
  <si>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</si>
  <si>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</si>
  <si>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</si>
  <si>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</si>
  <si>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</si>
  <si>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</si>
  <si>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</si>
  <si>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</si>
  <si>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</si>
  <si>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</si>
  <si>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</si>
  <si>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</si>
  <si>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</si>
  <si>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</si>
  <si>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</si>
  <si>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</si>
  <si>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</si>
  <si>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</si>
  <si>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</si>
  <si>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</si>
  <si>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</si>
  <si>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</si>
  <si>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</si>
  <si>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</si>
  <si>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</si>
  <si>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</si>
  <si>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</si>
  <si>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</si>
  <si>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</si>
  <si>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</si>
  <si>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</si>
  <si>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</si>
  <si>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</si>
  <si>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</si>
  <si>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</si>
  <si>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</si>
  <si>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</si>
  <si>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</si>
  <si>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</si>
  <si>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</si>
  <si>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</si>
  <si>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</si>
  <si>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</si>
  <si>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</si>
  <si>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</si>
  <si>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</si>
  <si>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</si>
  <si>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</si>
  <si>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</si>
  <si>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</si>
  <si>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</si>
  <si>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</si>
  <si>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</si>
  <si>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</si>
  <si>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</si>
  <si>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</si>
  <si>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</si>
  <si>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</si>
  <si>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</si>
  <si>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</si>
  <si>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</si>
  <si>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</si>
  <si>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</si>
  <si>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</si>
  <si>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</si>
  <si>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</si>
  <si>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</si>
  <si>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</si>
  <si>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</si>
  <si>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</si>
  <si>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</si>
  <si>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</si>
  <si>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</si>
  <si>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</si>
  <si>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</si>
  <si>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</si>
  <si>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</si>
  <si>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</si>
  <si>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</si>
  <si>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</si>
  <si>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</si>
  <si>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</si>
  <si>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</si>
  <si>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</si>
  <si>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</si>
  <si>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</si>
  <si>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</si>
  <si>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</si>
  <si>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</si>
  <si>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</si>
  <si>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</si>
  <si>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</si>
  <si>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</si>
  <si>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</si>
  <si>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</si>
  <si>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</si>
  <si>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</si>
  <si>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</si>
  <si>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</si>
  <si>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</si>
  <si>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</si>
  <si>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</si>
  <si>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</si>
  <si>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</si>
  <si>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</si>
  <si>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</si>
  <si>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</si>
  <si>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</si>
  <si>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</si>
  <si>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</si>
  <si>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</si>
  <si>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</si>
  <si>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</si>
  <si>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</si>
  <si>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</si>
  <si>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</si>
  <si>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</si>
  <si>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</si>
  <si>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</si>
  <si>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</si>
  <si>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</si>
  <si>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</si>
  <si>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</si>
  <si>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</si>
  <si>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</si>
  <si>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</si>
  <si>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</si>
  <si>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</si>
  <si>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</si>
  <si>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</si>
  <si>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</si>
  <si>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</si>
  <si>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</si>
  <si>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</si>
  <si>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</si>
  <si>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</si>
  <si>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</si>
  <si>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</si>
  <si>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</si>
  <si>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</si>
  <si>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</si>
  <si>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</si>
  <si>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</si>
  <si>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</si>
  <si>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</si>
  <si>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</si>
  <si>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</si>
  <si>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</si>
  <si>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</si>
  <si>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</si>
  <si>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</si>
  <si>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</si>
  <si>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</si>
  <si>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</si>
  <si>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</si>
  <si>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</si>
  <si>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</si>
  <si>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</si>
  <si>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</si>
  <si>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</si>
  <si>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</si>
  <si>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</si>
  <si>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</si>
  <si>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</si>
  <si>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</si>
  <si>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</si>
  <si>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</si>
  <si>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</si>
  <si>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</si>
  <si>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</si>
  <si>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</si>
  <si>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</si>
  <si>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</si>
  <si>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</si>
  <si>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</si>
  <si>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</si>
  <si>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</si>
  <si>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</si>
  <si>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</si>
  <si>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</si>
  <si>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</si>
  <si>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</si>
  <si>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</si>
  <si>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</si>
  <si>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</si>
  <si>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</si>
  <si>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</si>
  <si>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</si>
  <si>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</si>
  <si>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</si>
  <si>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</si>
  <si>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</si>
  <si>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</si>
  <si>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</si>
  <si>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</si>
  <si>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</si>
  <si>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</si>
  <si>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</si>
  <si>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</si>
  <si>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</si>
  <si>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</si>
  <si>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</si>
  <si>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</si>
  <si>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</si>
  <si>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</si>
  <si>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</si>
  <si>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</si>
  <si>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</si>
  <si>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</si>
  <si>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</si>
  <si>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</si>
  <si>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</si>
  <si>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</si>
  <si>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</si>
  <si>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</si>
  <si>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</si>
  <si>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</si>
  <si>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</si>
  <si>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</si>
  <si>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</si>
  <si>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</si>
  <si>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</si>
  <si>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</si>
  <si>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</si>
  <si>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</si>
  <si>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</si>
  <si>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</si>
  <si>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</si>
  <si>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</si>
  <si>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</si>
  <si>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</si>
  <si>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</si>
  <si>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</si>
  <si>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</si>
  <si>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</si>
  <si>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</si>
  <si>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</si>
  <si>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</si>
  <si>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</si>
  <si>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</si>
  <si>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</si>
  <si>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</si>
  <si>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</si>
  <si>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</si>
  <si>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</si>
  <si>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</si>
  <si>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</si>
  <si>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</si>
  <si>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</si>
  <si>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</si>
  <si>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</si>
  <si>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</si>
  <si>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</si>
  <si>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</si>
  <si>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</si>
  <si>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</si>
  <si>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</si>
  <si>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</si>
  <si>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</si>
  <si>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</si>
  <si>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</si>
  <si>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</si>
  <si>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</si>
  <si>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</si>
  <si>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</si>
  <si>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</si>
  <si>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</si>
  <si>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</si>
  <si>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</si>
  <si>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</si>
  <si>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</si>
  <si>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</si>
  <si>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</si>
  <si>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</si>
  <si>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</si>
  <si>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</si>
  <si>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</si>
  <si>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</si>
  <si>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</si>
  <si>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</si>
  <si>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</si>
  <si>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</si>
  <si>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</si>
  <si>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</si>
  <si>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</si>
  <si>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</si>
  <si>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</si>
  <si>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</si>
  <si>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</si>
  <si>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</si>
  <si>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</si>
  <si>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</si>
  <si>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</si>
  <si>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</si>
  <si>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</si>
  <si>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</si>
  <si>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</si>
  <si>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</si>
  <si>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</si>
  <si>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</si>
  <si>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</si>
  <si>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</si>
  <si>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</si>
  <si>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</si>
  <si>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</si>
  <si>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</si>
  <si>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</si>
  <si>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</si>
  <si>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</si>
  <si>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</si>
  <si>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</si>
  <si>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</si>
  <si>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</si>
  <si>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</si>
  <si>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</si>
  <si>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</si>
  <si>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</si>
  <si>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</si>
  <si>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</si>
  <si>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</si>
  <si>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</si>
  <si>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</si>
  <si>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</si>
  <si>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</si>
  <si>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</si>
  <si>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</si>
  <si>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</si>
  <si>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</si>
  <si>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</si>
  <si>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</si>
  <si>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</si>
  <si>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</si>
  <si>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</si>
  <si>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</si>
  <si>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</si>
  <si>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</si>
  <si>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</si>
  <si>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</si>
  <si>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</si>
  <si>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</si>
  <si>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</si>
  <si>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</si>
  <si>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</si>
  <si>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</si>
  <si>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</si>
  <si>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</si>
  <si>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</si>
  <si>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</si>
  <si>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</si>
  <si>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</si>
  <si>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</si>
  <si>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</si>
  <si>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</si>
  <si>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</si>
  <si>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</si>
  <si>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</si>
  <si>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</si>
  <si>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</si>
  <si>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</si>
  <si>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</si>
  <si>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</si>
  <si>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</si>
  <si>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</si>
  <si>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</si>
  <si>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</si>
  <si>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</si>
  <si>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</si>
  <si>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</si>
  <si>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</si>
  <si>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</si>
  <si>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</si>
  <si>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</si>
  <si>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</si>
  <si>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</si>
  <si>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</si>
  <si>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</si>
  <si>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</si>
  <si>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</si>
  <si>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</si>
  <si>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</si>
  <si>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</si>
  <si>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</si>
  <si>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</si>
  <si>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</si>
  <si>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</si>
  <si>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</si>
  <si>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</si>
  <si>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</si>
  <si>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</si>
  <si>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</si>
  <si>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</si>
  <si>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</si>
  <si>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</si>
  <si>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</si>
  <si>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</si>
  <si>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</si>
  <si>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</si>
  <si>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</si>
  <si>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</si>
  <si>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</si>
  <si>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</si>
  <si>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</si>
  <si>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</si>
  <si>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</si>
  <si>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</si>
  <si>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</si>
  <si>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</si>
  <si>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</si>
  <si>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</si>
  <si>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</si>
  <si>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</si>
  <si>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</si>
  <si>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</si>
  <si>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</si>
  <si>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</si>
  <si>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</si>
  <si>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</si>
  <si>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</si>
  <si>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</si>
  <si>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</si>
  <si>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</si>
  <si>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</si>
  <si>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</si>
  <si>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</si>
  <si>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</si>
  <si>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</si>
  <si>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</si>
  <si>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</si>
  <si>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</si>
  <si>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</si>
  <si>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</si>
  <si>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</si>
  <si>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</si>
  <si>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</si>
  <si>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</si>
  <si>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</si>
  <si>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</si>
  <si>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</si>
  <si>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</si>
  <si>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</si>
  <si>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</si>
  <si>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</si>
  <si>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</si>
  <si>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</si>
  <si>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</si>
  <si>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</si>
  <si>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</si>
  <si>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</si>
  <si>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</si>
  <si>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</si>
  <si>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</si>
  <si>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</si>
  <si>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</si>
  <si>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</si>
  <si>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</si>
  <si>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</si>
  <si>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</si>
  <si>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</si>
  <si>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</si>
  <si>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</si>
  <si>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</si>
  <si>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</si>
  <si>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</si>
  <si>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</si>
  <si>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</si>
  <si>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</si>
  <si>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</si>
  <si>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</si>
  <si>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</si>
  <si>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</si>
  <si>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</si>
  <si>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</si>
  <si>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</si>
  <si>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</si>
  <si>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</si>
  <si>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</si>
  <si>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</si>
  <si>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</si>
  <si>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</si>
  <si>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</si>
  <si>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</si>
  <si>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</si>
  <si>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</si>
  <si>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</si>
  <si>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</si>
  <si>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</si>
  <si>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</si>
  <si>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</si>
  <si>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</si>
  <si>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</si>
  <si>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</si>
  <si>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</si>
  <si>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</si>
  <si>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</si>
  <si>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</si>
  <si>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</si>
  <si>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</si>
  <si>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</si>
  <si>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</si>
  <si>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</si>
  <si>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</si>
  <si>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</si>
  <si>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</si>
  <si>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</si>
  <si>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</si>
  <si>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</si>
  <si>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</si>
  <si>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</si>
  <si>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</si>
  <si>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</si>
  <si>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</si>
  <si>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</si>
  <si>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</si>
  <si>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</si>
  <si>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</si>
  <si>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</si>
  <si>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</si>
  <si>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</si>
  <si>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</si>
  <si>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</si>
  <si>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</si>
  <si>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</si>
  <si>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</si>
  <si>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</si>
  <si>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</si>
  <si>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</si>
  <si>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</si>
  <si>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</si>
  <si>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</si>
  <si>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</si>
  <si>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</si>
  <si>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</si>
  <si>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</si>
  <si>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</si>
  <si>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</si>
  <si>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</si>
  <si>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</si>
  <si>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</si>
  <si>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</si>
  <si>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</si>
  <si>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</si>
  <si>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</si>
  <si>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</si>
  <si>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</si>
  <si>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</si>
  <si>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</si>
  <si>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</si>
  <si>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</si>
  <si>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</si>
  <si>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</si>
  <si>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</si>
  <si>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</si>
  <si>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</si>
  <si>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</si>
  <si>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</si>
  <si>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</si>
  <si>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</si>
  <si>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</si>
  <si>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</si>
  <si>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</si>
  <si>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</si>
  <si>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</si>
  <si>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</si>
  <si>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</si>
  <si>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</si>
  <si>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</si>
  <si>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</si>
  <si>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</si>
  <si>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</si>
  <si>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</si>
  <si>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</si>
  <si>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</si>
  <si>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</si>
  <si>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</si>
  <si>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</si>
  <si>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</si>
  <si>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</si>
  <si>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</si>
  <si>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</si>
  <si>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</si>
  <si>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</si>
  <si>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</si>
  <si>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</si>
  <si>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</si>
  <si>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</si>
  <si>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</si>
  <si>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</si>
  <si>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</si>
  <si>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</si>
  <si>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</si>
  <si>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</si>
  <si>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</si>
  <si>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</si>
  <si>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</si>
  <si>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</si>
  <si>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</si>
  <si>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</si>
  <si>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</si>
  <si>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</si>
  <si>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</si>
  <si>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</si>
  <si>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</si>
  <si>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</si>
  <si>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</si>
  <si>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</si>
  <si>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</si>
  <si>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</si>
  <si>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</si>
  <si>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</si>
  <si>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</si>
  <si>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</si>
  <si>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</si>
  <si>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</si>
  <si>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</si>
  <si>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</si>
  <si>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</si>
  <si>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</si>
  <si>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</si>
  <si>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</si>
  <si>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</si>
  <si>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</si>
  <si>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</si>
  <si>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</si>
  <si>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</si>
  <si>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</si>
  <si>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</si>
  <si>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</si>
  <si>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</si>
  <si>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</si>
  <si>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</si>
  <si>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</si>
  <si>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</si>
  <si>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</si>
  <si>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</si>
  <si>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</si>
  <si>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</si>
  <si>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</si>
  <si>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</si>
  <si>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</si>
  <si>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</si>
  <si>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</si>
  <si>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</si>
  <si>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</si>
  <si>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</si>
  <si>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</si>
  <si>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</si>
  <si>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</si>
  <si>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</si>
  <si>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</si>
  <si>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</si>
  <si>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</si>
  <si>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</si>
  <si>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</si>
  <si>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</si>
  <si>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</si>
  <si>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</si>
  <si>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</si>
  <si>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</si>
  <si>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</si>
  <si>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</si>
  <si>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</si>
  <si>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</si>
  <si>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</si>
  <si>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</si>
  <si>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</si>
  <si>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</si>
  <si>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</si>
  <si>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</si>
  <si>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</si>
  <si>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</si>
  <si>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</si>
  <si>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</si>
  <si>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</si>
  <si>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</si>
  <si>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</si>
  <si>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</si>
  <si>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</si>
  <si>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</si>
  <si>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</si>
  <si>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</si>
  <si>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</si>
  <si>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</si>
  <si>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</si>
  <si>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</si>
  <si>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</si>
  <si>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</si>
  <si>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</si>
  <si>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</si>
  <si>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</si>
  <si>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</si>
  <si>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</si>
  <si>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</si>
  <si>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</si>
  <si>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</si>
  <si>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</si>
  <si>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</si>
  <si>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</si>
  <si>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</si>
  <si>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</si>
  <si>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</si>
  <si>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</si>
  <si>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</si>
  <si>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</si>
  <si>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</si>
  <si>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</si>
  <si>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</si>
  <si>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</si>
  <si>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</si>
  <si>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</si>
  <si>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</si>
  <si>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</si>
  <si>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</si>
  <si>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</si>
  <si>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</si>
  <si>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</si>
  <si>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</si>
  <si>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</si>
  <si>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</si>
  <si>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</si>
  <si>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</si>
  <si>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</si>
  <si>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</si>
  <si>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</si>
  <si>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</si>
  <si>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</si>
  <si>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</si>
  <si>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</si>
  <si>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</si>
  <si>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</si>
  <si>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</si>
  <si>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</si>
  <si>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</si>
  <si>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</si>
  <si>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</si>
  <si>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</si>
  <si>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</si>
  <si>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</si>
  <si>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</si>
  <si>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</si>
  <si>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</si>
  <si>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</si>
  <si>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</si>
  <si>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</si>
  <si>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</si>
  <si>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</si>
  <si>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</si>
  <si>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</si>
  <si>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</si>
  <si>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</si>
  <si>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</si>
  <si>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</si>
  <si>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</si>
  <si>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</si>
  <si>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</si>
  <si>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</si>
  <si>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</si>
  <si>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</si>
  <si>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</si>
  <si>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</si>
  <si>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</si>
  <si>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</si>
  <si>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</si>
  <si>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</si>
  <si>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</si>
  <si>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</si>
  <si>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</si>
  <si>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</si>
  <si>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</si>
  <si>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</si>
  <si>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</si>
  <si>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</si>
  <si>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</si>
  <si>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</si>
  <si>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</si>
  <si>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</si>
  <si>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</si>
  <si>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</si>
  <si>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</si>
  <si>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</si>
  <si>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</si>
  <si>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</si>
  <si>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</si>
  <si>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</si>
  <si>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</si>
  <si>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</si>
  <si>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</si>
  <si>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</si>
  <si>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</si>
  <si>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</si>
  <si>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</si>
  <si>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</si>
  <si>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</si>
  <si>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</si>
  <si>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</si>
  <si>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</si>
  <si>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</si>
  <si>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</si>
  <si>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</si>
  <si>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</si>
  <si>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</si>
  <si>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</si>
  <si>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</si>
  <si>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</si>
  <si>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</si>
  <si>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</si>
  <si>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</si>
  <si>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</si>
  <si>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</si>
  <si>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</si>
  <si>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</si>
  <si>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</si>
  <si>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</si>
  <si>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</si>
  <si>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</si>
  <si>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</si>
  <si>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</si>
  <si>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</si>
  <si>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</si>
  <si>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</si>
  <si>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</si>
  <si>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</si>
  <si>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</si>
  <si>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</si>
  <si>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</si>
  <si>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</si>
  <si>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</si>
  <si>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</si>
  <si>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</si>
  <si>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</si>
  <si>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</si>
  <si>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</si>
  <si>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</si>
  <si>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</si>
  <si>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</si>
  <si>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</si>
  <si>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</si>
  <si>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</si>
  <si>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</si>
  <si>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</si>
  <si>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</si>
  <si>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</si>
  <si>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</si>
  <si>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</si>
  <si>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</si>
  <si>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</si>
  <si>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</si>
  <si>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</si>
  <si>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</si>
  <si>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</si>
  <si>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</si>
  <si>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</si>
  <si>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</si>
  <si>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</si>
  <si>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</si>
  <si>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</si>
  <si>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</si>
  <si>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</si>
  <si>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</si>
  <si>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</si>
  <si>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</si>
  <si>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</si>
  <si>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</si>
  <si>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</si>
  <si>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</si>
  <si>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</si>
  <si>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</si>
  <si>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</si>
  <si>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</si>
  <si>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</si>
  <si>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</si>
  <si>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</si>
  <si>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</si>
  <si>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</si>
  <si>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</si>
  <si>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</si>
  <si>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</si>
  <si>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</si>
  <si>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</si>
  <si>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</si>
  <si>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</si>
  <si>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</si>
  <si>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</si>
  <si>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</si>
  <si>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</si>
  <si>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</si>
  <si>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</si>
  <si>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</si>
  <si>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</si>
  <si>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</si>
  <si>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</si>
  <si>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</si>
  <si>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</si>
  <si>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</si>
  <si>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</si>
  <si>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</si>
  <si>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</si>
  <si>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</si>
  <si>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</si>
  <si>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</si>
  <si>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</si>
  <si>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</si>
  <si>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</si>
  <si>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</si>
  <si>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</si>
  <si>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</si>
  <si>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</si>
  <si>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</si>
  <si>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</si>
  <si>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</si>
  <si>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</si>
  <si>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</si>
  <si>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</si>
  <si>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</si>
  <si>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</si>
  <si>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</si>
  <si>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</si>
  <si>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</si>
  <si>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</si>
  <si>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</si>
  <si>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</si>
  <si>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</si>
  <si>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</si>
  <si>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</si>
  <si>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</si>
  <si>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</si>
  <si>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</si>
  <si>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</si>
  <si>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</si>
  <si>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</si>
  <si>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</si>
  <si>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</si>
  <si>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</si>
  <si>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</si>
  <si>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</si>
  <si>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</si>
  <si>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</si>
  <si>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</si>
  <si>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</si>
  <si>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</si>
  <si>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</si>
  <si>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</si>
  <si>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</si>
  <si>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</si>
  <si>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</si>
  <si>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</si>
  <si>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</si>
  <si>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</si>
  <si>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</si>
  <si>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</si>
  <si>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</si>
  <si>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</si>
  <si>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</si>
  <si>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</si>
  <si>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</si>
  <si>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</si>
  <si>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</si>
  <si>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</si>
  <si>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</si>
  <si>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</si>
  <si>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</si>
  <si>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</si>
  <si>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</si>
  <si>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</si>
  <si>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</si>
  <si>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</si>
  <si>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</si>
  <si>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</si>
  <si>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</si>
  <si>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</si>
  <si>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</si>
  <si>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</si>
  <si>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</si>
  <si>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</si>
  <si>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</si>
  <si>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</si>
  <si>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</si>
  <si>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</si>
  <si>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</si>
  <si>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</si>
  <si>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</si>
  <si>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</si>
  <si>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</si>
  <si>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</si>
  <si>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</si>
  <si>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</si>
  <si>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</si>
  <si>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</si>
  <si>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</si>
  <si>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</si>
  <si>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</si>
  <si>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</si>
  <si>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</si>
  <si>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</si>
  <si>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</si>
  <si>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</si>
  <si>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</si>
  <si>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</si>
  <si>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</si>
  <si>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</si>
  <si>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</si>
  <si>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</si>
  <si>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</si>
  <si>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</si>
  <si>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</si>
  <si>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</si>
  <si>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</si>
  <si>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</si>
  <si>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</si>
  <si>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</si>
  <si>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</si>
  <si>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</si>
  <si>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</si>
  <si>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</si>
  <si>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</si>
  <si>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</si>
  <si>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</si>
  <si>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</si>
  <si>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</si>
  <si>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</si>
  <si>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</si>
  <si>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</si>
  <si>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</si>
  <si>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</si>
  <si>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</si>
  <si>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</si>
  <si>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</si>
  <si>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</si>
  <si>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</si>
  <si>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</si>
  <si>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</si>
  <si>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</si>
  <si>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</si>
  <si>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</si>
  <si>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</si>
  <si>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</si>
  <si>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</si>
  <si>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</si>
  <si>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</si>
  <si>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</si>
  <si>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</si>
  <si>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</si>
  <si>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</si>
  <si>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</si>
  <si>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</si>
  <si>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</si>
  <si>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</si>
  <si>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</si>
  <si>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</si>
  <si>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</si>
  <si>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</si>
  <si>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</si>
  <si>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</si>
  <si>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</si>
  <si>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</si>
  <si>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</si>
  <si>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</si>
  <si>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</si>
  <si>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</si>
  <si>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</si>
  <si>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</si>
  <si>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</si>
  <si>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</si>
  <si>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</si>
  <si>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</si>
  <si>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</si>
  <si>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</si>
  <si>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</si>
  <si>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</si>
  <si>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</si>
  <si>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</si>
  <si>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</si>
  <si>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</si>
  <si>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</si>
  <si>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</si>
  <si>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</si>
  <si>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</si>
  <si>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</si>
  <si>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</si>
  <si>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</si>
  <si>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</si>
  <si>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</si>
  <si>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</si>
  <si>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</si>
  <si>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</si>
  <si>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</si>
  <si>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</si>
  <si>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</si>
  <si>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</si>
  <si>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</si>
  <si>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</si>
  <si>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</si>
  <si>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</si>
  <si>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</si>
  <si>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</si>
  <si>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</si>
  <si>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</si>
  <si>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</si>
  <si>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</si>
  <si>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</si>
  <si>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</si>
  <si>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</si>
  <si>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</si>
  <si>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</si>
  <si>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</si>
  <si>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</si>
  <si>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</si>
  <si>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</si>
  <si>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</si>
  <si>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</si>
  <si>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</si>
  <si>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</si>
  <si>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</si>
  <si>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</si>
  <si>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</si>
  <si>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</si>
  <si>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</si>
  <si>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</si>
  <si>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</si>
  <si>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</si>
  <si>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</si>
  <si>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</si>
  <si>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</si>
  <si>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</si>
  <si>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</si>
  <si>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</si>
  <si>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</si>
  <si>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</si>
  <si>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</si>
  <si>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</si>
  <si>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</si>
  <si>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</si>
  <si>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</si>
  <si>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</si>
  <si>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</si>
  <si>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</si>
  <si>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</si>
  <si>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</si>
  <si>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</si>
  <si>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</si>
  <si>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</si>
  <si>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</si>
  <si>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</si>
  <si>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</si>
  <si>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</si>
  <si>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</si>
  <si>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</si>
  <si>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</si>
  <si>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</si>
  <si>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</si>
  <si>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</si>
  <si>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</si>
  <si>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</si>
  <si>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</si>
  <si>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</si>
  <si>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</si>
  <si>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</si>
  <si>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</si>
  <si>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</si>
  <si>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</si>
  <si>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</si>
  <si>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</si>
  <si>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</si>
  <si>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</si>
  <si>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</si>
  <si>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</si>
  <si>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</si>
  <si>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</si>
  <si>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</si>
  <si>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</si>
  <si>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</si>
  <si>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</si>
  <si>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</si>
  <si>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</si>
  <si>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</si>
  <si>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</si>
  <si>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</si>
  <si>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</si>
  <si>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</si>
  <si>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</si>
  <si>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</si>
  <si>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</si>
  <si>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</si>
  <si>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</si>
  <si>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</si>
  <si>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</si>
  <si>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</si>
  <si>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</si>
  <si>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</si>
  <si>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</si>
  <si>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</si>
  <si>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</si>
  <si>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</si>
  <si>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</si>
  <si>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</si>
  <si>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</si>
  <si>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</si>
  <si>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</si>
  <si>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</si>
  <si>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</si>
  <si>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</si>
  <si>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</si>
  <si>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</si>
  <si>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</si>
  <si>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</si>
  <si>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</si>
  <si>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</si>
  <si>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</si>
  <si>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</si>
  <si>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</si>
  <si>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</si>
  <si>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</si>
  <si>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</si>
  <si>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</si>
  <si>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</si>
  <si>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</si>
  <si>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</si>
  <si>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</si>
  <si>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</si>
  <si>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</si>
  <si>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</si>
  <si>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</si>
  <si>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</si>
  <si>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</si>
  <si>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</si>
  <si>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</si>
  <si>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</si>
  <si>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</si>
  <si>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</si>
  <si>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</si>
  <si>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</si>
  <si>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</si>
  <si>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</si>
  <si>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</si>
  <si>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</si>
  <si>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</si>
  <si>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</si>
  <si>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</si>
  <si>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</si>
  <si>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</si>
  <si>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</si>
  <si>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</si>
  <si>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</si>
  <si>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</si>
  <si>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</si>
  <si>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</si>
  <si>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</si>
  <si>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</si>
  <si>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</si>
  <si>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</si>
  <si>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</si>
  <si>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</si>
  <si>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</si>
  <si>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</si>
  <si>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</si>
  <si>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</si>
  <si>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</si>
  <si>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</si>
  <si>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</si>
  <si>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</si>
  <si>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</si>
  <si>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</si>
  <si>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</si>
  <si>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</si>
  <si>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</si>
  <si>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</si>
  <si>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</si>
  <si>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</si>
  <si>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</si>
  <si>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</si>
  <si>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</si>
  <si>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</si>
  <si>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</si>
  <si>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</si>
  <si>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</si>
  <si>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</si>
  <si>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</si>
  <si>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</si>
  <si>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</si>
  <si>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</si>
  <si>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</si>
  <si>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</si>
  <si>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</si>
  <si>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</si>
  <si>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</si>
  <si>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</si>
  <si>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</si>
  <si>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</si>
  <si>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</si>
  <si>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</si>
  <si>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</si>
  <si>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</si>
  <si>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</si>
  <si>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</si>
  <si>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</si>
  <si>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</si>
  <si>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</si>
  <si>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</si>
  <si>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</si>
  <si>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</si>
  <si>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</si>
  <si>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</si>
  <si>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</si>
  <si>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</si>
  <si>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</si>
  <si>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</si>
  <si>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</si>
  <si>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</si>
  <si>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</si>
  <si>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</si>
  <si>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</si>
  <si>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</si>
  <si>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</si>
  <si>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</si>
  <si>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</si>
  <si>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</si>
  <si>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</si>
  <si>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</si>
  <si>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</si>
  <si>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</si>
  <si>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</si>
  <si>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</si>
  <si>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</si>
  <si>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</si>
  <si>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</si>
  <si>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</si>
  <si>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</si>
  <si>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</si>
  <si>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</si>
  <si>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</si>
  <si>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</si>
  <si>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</si>
  <si>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</si>
  <si>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</si>
  <si>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</si>
  <si>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</si>
  <si>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</si>
  <si>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</si>
  <si>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</si>
  <si>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</si>
  <si>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</si>
  <si>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</si>
  <si>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</si>
  <si>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</si>
  <si>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</si>
  <si>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</si>
  <si>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</si>
  <si>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</si>
  <si>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</si>
  <si>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</si>
  <si>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</si>
  <si>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</si>
  <si>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</si>
  <si>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</si>
  <si>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</si>
  <si>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</si>
  <si>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</si>
  <si>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</si>
  <si>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</si>
  <si>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</si>
  <si>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</si>
  <si>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</si>
  <si>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</si>
  <si>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</si>
  <si>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</si>
  <si>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</si>
  <si>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</si>
  <si>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</si>
  <si>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</si>
  <si>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</si>
  <si>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</si>
  <si>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</si>
  <si>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</si>
  <si>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</si>
  <si>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</si>
  <si>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</si>
  <si>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</si>
  <si>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</si>
  <si>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</si>
  <si>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</si>
  <si>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</si>
  <si>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</si>
  <si>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</si>
  <si>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</si>
  <si>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</si>
  <si>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</si>
  <si>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</si>
  <si>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</si>
  <si>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</si>
  <si>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</si>
  <si>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</si>
  <si>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</si>
  <si>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</si>
  <si>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</si>
  <si>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</si>
  <si>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</si>
  <si>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</si>
  <si>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</si>
  <si>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</si>
  <si>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</si>
  <si>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</si>
  <si>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</si>
  <si>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</si>
  <si>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</si>
  <si>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</si>
  <si>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</si>
  <si>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</si>
  <si>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</si>
  <si>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</si>
  <si>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</si>
  <si>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</si>
  <si>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</si>
  <si>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</si>
  <si>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</si>
  <si>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</si>
  <si>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</si>
  <si>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</si>
  <si>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</si>
  <si>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</si>
  <si>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</si>
  <si>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</si>
  <si>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</si>
  <si>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</si>
  <si>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</si>
  <si>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</si>
  <si>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</si>
  <si>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</si>
  <si>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</si>
  <si>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</si>
  <si>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</si>
  <si>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</si>
  <si>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</si>
  <si>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</si>
  <si>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</si>
  <si>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</si>
  <si>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</si>
  <si>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</si>
  <si>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</si>
  <si>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</si>
  <si>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</si>
  <si>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</si>
  <si>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</si>
  <si>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</si>
  <si>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</si>
  <si>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</si>
  <si>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</si>
  <si>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</si>
  <si>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</si>
  <si>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</si>
  <si>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</si>
  <si>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</si>
  <si>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</si>
  <si>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</si>
  <si>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</si>
  <si>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</si>
  <si>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</si>
  <si>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</si>
  <si>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</si>
  <si>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</si>
  <si>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</si>
  <si>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</si>
  <si>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</si>
  <si>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</si>
  <si>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</si>
  <si>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</si>
  <si>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</si>
  <si>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</si>
  <si>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</si>
  <si>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</si>
  <si>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</si>
  <si>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</si>
  <si>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</si>
  <si>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</si>
  <si>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</si>
  <si>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</si>
  <si>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</si>
  <si>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</si>
  <si>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</si>
  <si>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</si>
  <si>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</si>
  <si>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</si>
  <si>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</si>
  <si>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</si>
  <si>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</si>
  <si>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</si>
  <si>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</si>
  <si>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</si>
  <si>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</si>
  <si>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</si>
  <si>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</si>
  <si>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</si>
  <si>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</si>
  <si>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</si>
  <si>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</si>
  <si>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</si>
  <si>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</si>
  <si>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</si>
  <si>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</si>
  <si>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</si>
  <si>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</si>
  <si>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</si>
  <si>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</si>
  <si>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</si>
  <si>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</si>
  <si>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</si>
  <si>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</si>
  <si>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</si>
  <si>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</si>
  <si>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</si>
  <si>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</si>
  <si>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</si>
  <si>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</si>
  <si>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</si>
  <si>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</si>
  <si>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</si>
  <si>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</si>
  <si>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</si>
  <si>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</si>
  <si>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</si>
  <si>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</si>
  <si>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</si>
  <si>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</si>
  <si>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</si>
  <si>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</si>
  <si>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</si>
  <si>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</si>
  <si>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</si>
  <si>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</si>
  <si>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</si>
  <si>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</si>
  <si>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</si>
  <si>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</si>
  <si>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</si>
  <si>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</si>
  <si>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</si>
  <si>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</si>
  <si>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</si>
  <si>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</si>
  <si>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</si>
  <si>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</si>
  <si>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</si>
  <si>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</si>
  <si>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</si>
  <si>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</si>
  <si>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</si>
  <si>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</si>
  <si>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</si>
  <si>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</si>
  <si>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</si>
  <si>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</si>
  <si>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</si>
  <si>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</si>
  <si>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</si>
  <si>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</si>
  <si>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</si>
  <si>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</si>
  <si>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</si>
  <si>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</si>
  <si>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</si>
  <si>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</si>
  <si>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</si>
  <si>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</si>
  <si>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</si>
  <si>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</si>
  <si>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</si>
  <si>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</si>
  <si>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</si>
  <si>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</si>
  <si>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</si>
  <si>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</si>
  <si>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</si>
  <si>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</si>
  <si>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</si>
  <si>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</si>
  <si>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</si>
  <si>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</si>
  <si>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</si>
  <si>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</si>
  <si>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</si>
  <si>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</si>
  <si>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</si>
  <si>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</si>
  <si>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</si>
  <si>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</si>
  <si>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</si>
  <si>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</si>
  <si>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</si>
  <si>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</si>
  <si>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</si>
  <si>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</si>
  <si>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</si>
  <si>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</si>
  <si>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</si>
  <si>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</si>
  <si>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</si>
  <si>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</si>
  <si>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</si>
  <si>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</si>
  <si>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</si>
  <si>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</si>
  <si>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</si>
  <si>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</si>
  <si>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</si>
  <si>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</si>
  <si>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</si>
  <si>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</si>
  <si>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</si>
  <si>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</si>
  <si>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</si>
  <si>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</si>
  <si>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</si>
  <si>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</si>
  <si>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</si>
  <si>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</si>
  <si>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</si>
  <si>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</si>
  <si>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</si>
  <si>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</si>
  <si>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</si>
  <si>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</si>
  <si>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</si>
  <si>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</si>
  <si>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</si>
  <si>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</si>
  <si>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</si>
  <si>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</si>
  <si>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</si>
  <si>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</si>
  <si>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</si>
  <si>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</si>
  <si>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</si>
  <si>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</si>
  <si>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</si>
  <si>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</si>
  <si>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</si>
  <si>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</si>
  <si>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</si>
  <si>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</si>
  <si>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</si>
  <si>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</si>
  <si>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</si>
  <si>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</si>
  <si>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</si>
  <si>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</si>
  <si>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</si>
  <si>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</si>
  <si>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</si>
  <si>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</si>
  <si>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</si>
  <si>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</si>
  <si>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</si>
  <si>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</si>
  <si>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</si>
  <si>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</si>
  <si>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</si>
  <si>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</si>
  <si>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</si>
  <si>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</si>
  <si>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</si>
  <si>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</si>
  <si>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</si>
  <si>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</si>
  <si>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</si>
  <si>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</si>
  <si>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</si>
  <si>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</si>
  <si>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</si>
  <si>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</si>
  <si>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</si>
  <si>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</si>
  <si>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</si>
  <si>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</si>
  <si>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</si>
  <si>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</si>
  <si>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</si>
  <si>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</si>
  <si>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</si>
  <si>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</si>
  <si>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</si>
  <si>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</si>
  <si>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</si>
  <si>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</si>
  <si>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</si>
  <si>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</si>
  <si>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</si>
  <si>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</si>
  <si>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</si>
  <si>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</si>
  <si>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</si>
  <si>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</si>
  <si>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</si>
  <si>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</si>
  <si>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</si>
  <si>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</si>
  <si>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</si>
  <si>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</si>
  <si>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</si>
  <si>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</si>
  <si>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</si>
  <si>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</si>
  <si>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</si>
  <si>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</si>
  <si>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</si>
  <si>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</si>
  <si>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</si>
  <si>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</si>
  <si>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</si>
  <si>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</si>
  <si>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</si>
  <si>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</si>
  <si>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</si>
  <si>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</si>
  <si>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</si>
  <si>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</si>
  <si>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</si>
  <si>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</si>
  <si>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</si>
  <si>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</si>
  <si>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</si>
  <si>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</si>
  <si>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</si>
  <si>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</si>
  <si>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</si>
  <si>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</si>
  <si>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</si>
  <si>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</si>
  <si>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</si>
  <si>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</si>
  <si>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</si>
  <si>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</si>
  <si>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</si>
  <si>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</si>
  <si>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</si>
  <si>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</si>
  <si>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</si>
  <si>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</si>
  <si>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</si>
  <si>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</si>
  <si>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</si>
  <si>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</si>
  <si>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</si>
  <si>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</si>
  <si>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</si>
  <si>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</si>
  <si>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</si>
  <si>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</si>
  <si>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</si>
  <si>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</si>
  <si>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</si>
  <si>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</si>
  <si>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</si>
  <si>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</si>
  <si>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</si>
  <si>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</si>
  <si>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</si>
  <si>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</si>
  <si>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</si>
  <si>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</si>
  <si>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</si>
  <si>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</si>
  <si>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</si>
  <si>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</si>
  <si>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</si>
  <si>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</si>
  <si>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</si>
  <si>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</si>
  <si>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</si>
  <si>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</si>
  <si>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</si>
  <si>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</si>
  <si>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</si>
  <si>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</si>
  <si>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</si>
  <si>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</si>
  <si>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</si>
  <si>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</si>
  <si>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</si>
  <si>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</si>
  <si>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</si>
  <si>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</si>
  <si>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</si>
  <si>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</si>
  <si>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</si>
  <si>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</si>
  <si>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</si>
  <si>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</si>
  <si>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</si>
  <si>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</si>
  <si>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</si>
  <si>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</si>
  <si>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</si>
  <si>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</si>
  <si>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</si>
  <si>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</si>
  <si>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</si>
  <si>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</si>
  <si>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</si>
  <si>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</si>
  <si>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</si>
  <si>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</si>
  <si>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</si>
  <si>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</si>
  <si>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</si>
  <si>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</si>
  <si>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</si>
  <si>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</si>
  <si>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</si>
  <si>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</si>
  <si>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</si>
  <si>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</si>
  <si>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</si>
  <si>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</si>
  <si>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</si>
  <si>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</si>
  <si>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</si>
  <si>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</si>
  <si>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</si>
  <si>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</si>
  <si>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</si>
  <si>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</si>
  <si>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</si>
  <si>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</si>
  <si>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</si>
  <si>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</si>
  <si>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</si>
  <si>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</si>
  <si>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</si>
  <si>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</si>
  <si>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</si>
  <si>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</si>
  <si>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</si>
  <si>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</si>
  <si>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</si>
  <si>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</si>
  <si>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</si>
  <si>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</si>
  <si>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</si>
  <si>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</si>
  <si>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</si>
  <si>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</si>
  <si>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</si>
  <si>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</si>
  <si>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</si>
  <si>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</si>
  <si>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</si>
  <si>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</si>
  <si>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</si>
  <si>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</si>
  <si>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</si>
  <si>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</si>
  <si>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</si>
  <si>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</si>
  <si>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</si>
  <si>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</si>
  <si>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</si>
  <si>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</si>
  <si>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</si>
  <si>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</si>
  <si>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</si>
  <si>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</si>
  <si>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</si>
  <si>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</si>
  <si>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</si>
  <si>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</si>
  <si>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</si>
  <si>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</si>
  <si>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</si>
  <si>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</si>
  <si>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</si>
  <si>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</si>
  <si>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</si>
  <si>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</si>
  <si>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</si>
  <si>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</si>
  <si>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</si>
  <si>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</si>
  <si>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</si>
  <si>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</si>
  <si>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</si>
  <si>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</si>
  <si>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</si>
  <si>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</si>
  <si>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</si>
  <si>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</si>
  <si>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</si>
  <si>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</si>
  <si>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</si>
  <si>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</si>
  <si>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</si>
  <si>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</si>
  <si>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</si>
  <si>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</si>
  <si>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</si>
  <si>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</si>
  <si>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</si>
  <si>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</si>
  <si>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</si>
  <si>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</si>
  <si>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</si>
  <si>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</si>
  <si>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</si>
  <si>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</si>
  <si>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</si>
  <si>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</si>
  <si>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</si>
  <si>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</si>
  <si>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</si>
  <si>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</si>
  <si>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</si>
  <si>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</si>
  <si>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</si>
  <si>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</si>
  <si>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</si>
  <si>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</si>
  <si>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</si>
  <si>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</si>
  <si>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</si>
  <si>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</si>
  <si>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</si>
  <si>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</si>
  <si>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</si>
  <si>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</si>
  <si>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</si>
  <si>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</si>
  <si>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</si>
  <si>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</si>
  <si>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</si>
  <si>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</si>
  <si>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</si>
  <si>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</si>
  <si>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</si>
  <si>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</si>
  <si>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</si>
  <si>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</si>
  <si>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</si>
  <si>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</si>
  <si>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</si>
  <si>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</si>
  <si>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</si>
  <si>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</si>
  <si>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</si>
  <si>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</si>
  <si>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</si>
  <si>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</si>
  <si>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</si>
  <si>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</si>
  <si>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</si>
  <si>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</si>
  <si>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</si>
  <si>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</si>
  <si>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</si>
  <si>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</si>
  <si>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</si>
  <si>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</si>
  <si>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</si>
  <si>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</si>
  <si>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</si>
  <si>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</si>
  <si>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</si>
  <si>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</si>
  <si>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</si>
  <si>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</si>
  <si>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</si>
  <si>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</si>
  <si>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</si>
  <si>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</si>
  <si>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</si>
  <si>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</si>
  <si>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</si>
  <si>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</si>
  <si>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</si>
  <si>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</si>
  <si>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</si>
  <si>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</si>
  <si>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</si>
  <si>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</si>
  <si>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</si>
  <si>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</si>
  <si>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</si>
  <si>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</si>
  <si>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</si>
  <si>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</si>
  <si>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</si>
  <si>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</si>
  <si>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</si>
  <si>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</si>
  <si>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</si>
  <si>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</si>
  <si>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</si>
  <si>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</si>
  <si>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</si>
  <si>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</si>
  <si>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</si>
  <si>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</si>
  <si>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</si>
  <si>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</si>
  <si>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</si>
  <si>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</si>
  <si>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</si>
  <si>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</si>
  <si>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</si>
  <si>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</si>
  <si>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</si>
  <si>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</si>
  <si>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</si>
  <si>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</si>
  <si>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</si>
  <si>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</si>
  <si>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</si>
  <si>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</si>
  <si>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</si>
  <si>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</si>
  <si>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</si>
  <si>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</si>
  <si>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</si>
  <si>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</si>
  <si>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</si>
  <si>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</si>
  <si>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</si>
  <si>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</si>
  <si>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</si>
  <si>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</si>
  <si>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</si>
  <si>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</si>
  <si>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</si>
  <si>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</si>
  <si>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</si>
  <si>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</si>
  <si>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</si>
  <si>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</si>
  <si>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</si>
  <si>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</si>
  <si>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</si>
  <si>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</si>
  <si>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</si>
  <si>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</si>
  <si>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</si>
  <si>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</si>
  <si>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</si>
  <si>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</si>
  <si>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</si>
  <si>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</si>
  <si>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</si>
  <si>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</si>
  <si>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</si>
  <si>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</si>
  <si>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</si>
  <si>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</si>
  <si>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</si>
  <si>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</si>
  <si>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</si>
  <si>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</si>
  <si>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</si>
  <si>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</si>
  <si>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</si>
  <si>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</si>
  <si>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</si>
  <si>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</si>
  <si>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</si>
  <si>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</si>
  <si>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</si>
  <si>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</si>
  <si>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</si>
  <si>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</si>
  <si>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</si>
  <si>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</si>
  <si>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</si>
  <si>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</si>
  <si>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</si>
  <si>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</si>
  <si>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</si>
  <si>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</si>
  <si>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</si>
  <si>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</si>
  <si>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</si>
  <si>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</si>
  <si>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</si>
  <si>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</si>
  <si>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</si>
  <si>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</si>
  <si>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</si>
  <si>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</si>
  <si>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</si>
  <si>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</si>
  <si>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</si>
  <si>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</si>
  <si>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</si>
  <si>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</si>
  <si>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</si>
  <si>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</si>
  <si>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</si>
  <si>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</si>
  <si>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</si>
  <si>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</si>
  <si>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</si>
  <si>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</si>
  <si>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</si>
  <si>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</si>
  <si>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</si>
  <si>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</si>
  <si>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</si>
  <si>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</si>
  <si>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</si>
  <si>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</si>
  <si>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</si>
  <si>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</si>
  <si>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</si>
  <si>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</si>
  <si>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</si>
  <si>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</si>
  <si>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</si>
  <si>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</si>
  <si>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</si>
  <si>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</si>
  <si>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</si>
  <si>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</si>
  <si>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</si>
  <si>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</si>
  <si>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</si>
  <si>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</si>
  <si>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</si>
  <si>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</si>
  <si>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</si>
  <si>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</si>
  <si>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</si>
  <si>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</si>
  <si>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</si>
  <si>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</si>
  <si>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</si>
  <si>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</si>
  <si>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</si>
  <si>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</si>
  <si>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</si>
  <si>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</si>
  <si>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</si>
  <si>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</si>
  <si>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</si>
  <si>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</si>
  <si>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</si>
  <si>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</si>
  <si>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</si>
  <si>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</si>
  <si>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</si>
  <si>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</si>
  <si>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</si>
  <si>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</si>
  <si>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</si>
  <si>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</si>
  <si>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</si>
  <si>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</si>
  <si>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</si>
  <si>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</si>
  <si>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</si>
  <si>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</si>
  <si>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</si>
  <si>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</si>
  <si>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</si>
  <si>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</si>
  <si>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</si>
  <si>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</si>
  <si>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</si>
  <si>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</si>
  <si>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</si>
  <si>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</si>
  <si>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</si>
  <si>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</si>
  <si>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</si>
  <si>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</si>
  <si>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</si>
  <si>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</si>
  <si>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</si>
  <si>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</si>
  <si>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</si>
  <si>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</si>
  <si>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</si>
  <si>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</si>
  <si>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</si>
  <si>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</si>
  <si>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</si>
  <si>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</si>
  <si>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</si>
  <si>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</si>
  <si>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</si>
  <si>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</si>
  <si>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</si>
  <si>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</si>
  <si>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</si>
  <si>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</si>
  <si>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</si>
  <si>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</si>
  <si>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</si>
  <si>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</si>
  <si>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</si>
  <si>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</si>
  <si>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</si>
  <si>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</si>
  <si>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</si>
  <si>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</si>
  <si>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</si>
  <si>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</si>
  <si>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</si>
  <si>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</si>
  <si>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</si>
  <si>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</si>
  <si>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</si>
  <si>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</si>
  <si>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</si>
  <si>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</si>
  <si>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</si>
  <si>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</si>
  <si>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</si>
  <si>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</si>
  <si>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</si>
  <si>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</si>
  <si>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</si>
  <si>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</si>
  <si>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</si>
  <si>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</si>
  <si>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</si>
  <si>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</si>
  <si>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</si>
  <si>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</si>
  <si>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</si>
  <si>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</si>
  <si>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</si>
  <si>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</si>
  <si>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</si>
  <si>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</si>
  <si>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</si>
  <si>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</si>
  <si>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</si>
  <si>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</si>
  <si>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</si>
  <si>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</si>
  <si>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</si>
  <si>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</si>
  <si>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</si>
  <si>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</si>
  <si>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</si>
  <si>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</si>
  <si>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</si>
  <si>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</si>
  <si>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</si>
  <si>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</si>
  <si>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</si>
  <si>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</si>
  <si>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</si>
  <si>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</si>
  <si>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</si>
  <si>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</si>
  <si>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</si>
  <si>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</si>
  <si>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</si>
  <si>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</si>
  <si>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</si>
  <si>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</si>
  <si>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</si>
  <si>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</si>
  <si>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</si>
  <si>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</si>
  <si>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</si>
  <si>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</si>
  <si>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</si>
  <si>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</si>
  <si>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</si>
  <si>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</si>
  <si>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</si>
  <si>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</si>
  <si>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</si>
  <si>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</si>
  <si>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</si>
  <si>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</si>
  <si>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</si>
  <si>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</si>
  <si>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</si>
  <si>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</si>
  <si>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</si>
  <si>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</si>
  <si>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</si>
  <si>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</si>
  <si>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</si>
  <si>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</si>
  <si>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</si>
  <si>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</si>
  <si>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</si>
  <si>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</si>
  <si>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</si>
  <si>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</si>
  <si>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</si>
  <si>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</si>
  <si>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</si>
  <si>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</si>
  <si>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</si>
  <si>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</si>
  <si>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</si>
  <si>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</si>
  <si>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</si>
  <si>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</si>
  <si>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</si>
  <si>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</si>
  <si>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</si>
  <si>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</si>
  <si>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</si>
  <si>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</si>
  <si>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</si>
  <si>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</si>
  <si>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</si>
  <si>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</si>
  <si>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</si>
  <si>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</si>
  <si>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</si>
  <si>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</si>
  <si>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</si>
  <si>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</si>
  <si>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</si>
  <si>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</si>
  <si>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</si>
  <si>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</si>
  <si>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</si>
  <si>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</si>
  <si>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</si>
  <si>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</si>
  <si>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</si>
  <si>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</si>
  <si>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</si>
  <si>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</si>
  <si>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</si>
  <si>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</si>
  <si>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</si>
  <si>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</si>
  <si>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</si>
  <si>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</si>
  <si>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</si>
  <si>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</si>
  <si>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</si>
  <si>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</si>
  <si>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</si>
  <si>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</si>
  <si>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</si>
  <si>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</si>
  <si>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</si>
  <si>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</si>
  <si>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</si>
  <si>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</si>
  <si>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</si>
  <si>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</si>
  <si>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</si>
  <si>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</si>
  <si>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</si>
  <si>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</si>
  <si>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</si>
  <si>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</si>
  <si>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</si>
  <si>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</si>
  <si>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</si>
  <si>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</si>
  <si>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</si>
  <si>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</si>
  <si>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</si>
  <si>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</si>
  <si>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</si>
  <si>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</si>
  <si>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</si>
  <si>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</si>
  <si>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</si>
  <si>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</si>
  <si>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</si>
  <si>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</si>
  <si>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</si>
  <si>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</si>
  <si>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</si>
  <si>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</si>
  <si>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</si>
  <si>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</si>
  <si>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</si>
  <si>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</si>
  <si>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</si>
  <si>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</si>
  <si>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</si>
  <si>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</si>
  <si>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</si>
  <si>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</si>
  <si>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</si>
  <si>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</si>
  <si>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</si>
  <si>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</si>
  <si>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</si>
  <si>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</si>
  <si>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</si>
  <si>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</si>
  <si>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</si>
  <si>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</si>
  <si>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</si>
  <si>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</si>
  <si>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</si>
  <si>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</si>
  <si>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</si>
  <si>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</si>
  <si>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</si>
  <si>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</si>
  <si>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</si>
  <si>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</si>
  <si>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</si>
  <si>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</si>
  <si>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</si>
  <si>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</si>
  <si>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</si>
  <si>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</si>
  <si>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</si>
  <si>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</si>
  <si>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</si>
  <si>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</si>
  <si>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</si>
  <si>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</si>
  <si>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</si>
  <si>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</si>
  <si>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</si>
  <si>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</si>
  <si>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</si>
  <si>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</si>
  <si>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</si>
  <si>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</si>
  <si>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</si>
  <si>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</si>
  <si>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</si>
  <si>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</si>
  <si>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</si>
  <si>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</si>
  <si>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</si>
  <si>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</si>
  <si>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</si>
  <si>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</si>
  <si>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</si>
  <si>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</si>
  <si>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</si>
  <si>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</si>
  <si>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</si>
  <si>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</si>
  <si>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</si>
  <si>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</si>
  <si>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</si>
  <si>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</si>
  <si>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</si>
  <si>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</si>
  <si>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</si>
  <si>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</si>
  <si>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</si>
  <si>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</si>
  <si>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</si>
  <si>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</si>
  <si>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</si>
  <si>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</si>
  <si>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</si>
  <si>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</si>
  <si>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</si>
  <si>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</si>
  <si>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</si>
  <si>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</si>
  <si>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</si>
  <si>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</si>
  <si>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</si>
  <si>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</si>
  <si>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</si>
  <si>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</si>
  <si>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</si>
  <si>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</si>
  <si>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</si>
  <si>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</si>
  <si>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</si>
  <si>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</si>
  <si>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</si>
  <si>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</si>
  <si>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</si>
  <si>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</si>
  <si>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</si>
  <si>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</si>
  <si>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</si>
  <si>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</si>
  <si>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</si>
  <si>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</si>
  <si>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</si>
  <si>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</si>
  <si>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</si>
  <si>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</si>
  <si>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</si>
  <si>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</si>
  <si>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</si>
  <si>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</si>
  <si>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</si>
  <si>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</si>
  <si>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</si>
  <si>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</si>
  <si>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</si>
  <si>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</si>
  <si>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</si>
  <si>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</si>
  <si>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</si>
  <si>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</si>
  <si>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</si>
  <si>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</si>
  <si>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</si>
  <si>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</si>
  <si>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</si>
  <si>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</si>
  <si>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</si>
  <si>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</si>
  <si>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</si>
  <si>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</si>
  <si>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</si>
  <si>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</si>
  <si>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</si>
  <si>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</si>
  <si>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</si>
  <si>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</si>
  <si>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</si>
  <si>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</si>
  <si>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</si>
  <si>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</si>
  <si>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</si>
  <si>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</si>
  <si>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</si>
  <si>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</si>
  <si>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</si>
  <si>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</si>
  <si>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</si>
  <si>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</si>
  <si>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</si>
  <si>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</si>
  <si>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</si>
  <si>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</si>
  <si>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</si>
  <si>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</si>
  <si>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</si>
  <si>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</si>
  <si>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</si>
  <si>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</si>
  <si>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</si>
  <si>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</si>
  <si>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</si>
  <si>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</si>
  <si>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</si>
  <si>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</si>
  <si>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</si>
  <si>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</si>
  <si>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</si>
  <si>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</si>
  <si>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</si>
  <si>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</si>
  <si>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</si>
  <si>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</si>
  <si>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</si>
  <si>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</si>
  <si>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</si>
  <si>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</si>
  <si>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</si>
  <si>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</si>
  <si>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</si>
  <si>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</si>
  <si>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</si>
  <si>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</si>
  <si>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</si>
  <si>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</si>
  <si>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</si>
  <si>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</si>
  <si>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</si>
  <si>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</si>
  <si>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</si>
  <si>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</si>
  <si>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</si>
  <si>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</si>
  <si>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</si>
  <si>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</si>
  <si>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</si>
  <si>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</si>
  <si>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</si>
  <si>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</si>
  <si>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</si>
  <si>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</si>
  <si>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</si>
  <si>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</si>
  <si>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</si>
  <si>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</si>
  <si>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</si>
  <si>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</si>
  <si>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</si>
  <si>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</si>
  <si>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</si>
  <si>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</si>
  <si>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</si>
  <si>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</si>
  <si>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</si>
  <si>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</si>
  <si>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</si>
  <si>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</si>
  <si>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</si>
  <si>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</si>
  <si>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</si>
  <si>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</si>
  <si>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</si>
  <si>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</si>
  <si>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</si>
  <si>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</si>
  <si>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</si>
  <si>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</si>
  <si>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</si>
  <si>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</si>
  <si>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</si>
  <si>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</si>
  <si>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</si>
  <si>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</si>
  <si>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</si>
  <si>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</si>
  <si>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</si>
  <si>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</si>
  <si>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</si>
  <si>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</si>
  <si>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</si>
  <si>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</si>
  <si>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</si>
  <si>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</si>
  <si>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</si>
  <si>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</si>
  <si>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</si>
  <si>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</si>
  <si>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</si>
  <si>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</si>
  <si>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</si>
  <si>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</si>
  <si>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</si>
  <si>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</si>
  <si>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</si>
  <si>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</si>
  <si>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</si>
  <si>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</si>
  <si>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</si>
  <si>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</si>
  <si>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</si>
  <si>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</si>
  <si>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</si>
  <si>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</si>
  <si>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</si>
  <si>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</si>
  <si>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</si>
  <si>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</si>
  <si>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</si>
  <si>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</si>
  <si>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</si>
  <si>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</si>
  <si>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</si>
  <si>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</si>
  <si>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</si>
  <si>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</si>
  <si>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</si>
  <si>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</si>
  <si>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</si>
  <si>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</si>
  <si>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</si>
  <si>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</si>
  <si>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</si>
  <si>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</si>
  <si>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</si>
  <si>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</si>
  <si>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</si>
  <si>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</si>
  <si>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</si>
  <si>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</si>
  <si>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</si>
  <si>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</si>
  <si>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</si>
  <si>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</si>
  <si>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</si>
  <si>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</si>
  <si>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</si>
  <si>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</si>
  <si>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</si>
  <si>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</si>
  <si>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</si>
  <si>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</si>
  <si>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</si>
  <si>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</si>
  <si>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</si>
  <si>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</si>
  <si>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</si>
  <si>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</si>
  <si>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</si>
  <si>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</si>
  <si>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</si>
  <si>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</si>
  <si>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</si>
  <si>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</si>
  <si>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</si>
  <si>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</si>
  <si>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</si>
  <si>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</si>
  <si>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</si>
  <si>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</si>
  <si>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</si>
  <si>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</si>
  <si>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</si>
  <si>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</si>
  <si>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</si>
  <si>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</si>
  <si>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</si>
  <si>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</si>
  <si>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</si>
  <si>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</si>
  <si>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</si>
  <si>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</si>
  <si>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</si>
  <si>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</si>
  <si>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</si>
  <si>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</si>
  <si>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</si>
  <si>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</si>
  <si>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</si>
  <si>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</si>
  <si>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</si>
  <si>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</si>
  <si>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</si>
  <si>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</si>
  <si>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</si>
  <si>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</si>
  <si>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</si>
  <si>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</si>
  <si>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</si>
  <si>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</si>
  <si>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</si>
  <si>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</si>
  <si>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</si>
  <si>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</si>
  <si>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</si>
  <si>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</si>
  <si>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</si>
  <si>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</si>
  <si>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</si>
  <si>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</si>
  <si>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</si>
  <si>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</si>
  <si>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</si>
  <si>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</si>
  <si>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</si>
  <si>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</si>
  <si>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</si>
  <si>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</si>
  <si>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</si>
  <si>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</si>
  <si>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</si>
  <si>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</si>
  <si>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</si>
  <si>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</si>
  <si>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</si>
  <si>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</si>
  <si>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</si>
  <si>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</si>
  <si>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</si>
  <si>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</si>
  <si>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</si>
  <si>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</si>
  <si>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</si>
  <si>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</si>
  <si>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</si>
  <si>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</si>
  <si>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</si>
  <si>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</si>
  <si>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</si>
  <si>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</si>
  <si>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</si>
  <si>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</si>
  <si>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</si>
  <si>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</si>
  <si>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</si>
  <si>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</si>
  <si>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</si>
  <si>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</si>
  <si>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</si>
  <si>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</si>
  <si>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</si>
  <si>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</si>
  <si>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</si>
  <si>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</si>
  <si>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</si>
  <si>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</si>
  <si>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</si>
  <si>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</si>
  <si>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</si>
  <si>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</si>
  <si>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</si>
  <si>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</si>
  <si>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</si>
  <si>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</si>
  <si>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</si>
  <si>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</si>
  <si>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</si>
  <si>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</si>
  <si>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</si>
  <si>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</si>
  <si>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</si>
  <si>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</si>
  <si>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</si>
  <si>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</si>
  <si>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</si>
  <si>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</si>
  <si>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</si>
  <si>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</si>
  <si>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</si>
  <si>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</si>
  <si>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</si>
  <si>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</si>
  <si>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</si>
  <si>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</si>
  <si>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</si>
  <si>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</si>
  <si>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</si>
  <si>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</si>
  <si>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</si>
  <si>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</si>
  <si>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</si>
  <si>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</si>
  <si>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</si>
  <si>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</si>
  <si>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</si>
  <si>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</si>
  <si>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</si>
  <si>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</si>
  <si>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</si>
  <si>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</si>
  <si>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</si>
  <si>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</si>
  <si>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</si>
  <si>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</si>
  <si>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</si>
  <si>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</si>
  <si>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</si>
  <si>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</si>
  <si>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</si>
  <si>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</si>
  <si>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</si>
  <si>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</si>
  <si>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</si>
  <si>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</si>
  <si>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</si>
  <si>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</si>
  <si>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</si>
  <si>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</si>
  <si>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</si>
  <si>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</si>
  <si>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</si>
  <si>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</si>
  <si>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</si>
  <si>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</si>
  <si>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</si>
  <si>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</si>
  <si>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</si>
  <si>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</si>
  <si>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</si>
  <si>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</si>
  <si>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</si>
  <si>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</si>
  <si>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</si>
  <si>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</si>
  <si>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</si>
  <si>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</si>
  <si>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</si>
  <si>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</si>
  <si>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</si>
  <si>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</si>
  <si>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</si>
  <si>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</si>
  <si>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</si>
  <si>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</si>
  <si>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</si>
  <si>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</si>
  <si>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</si>
  <si>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</si>
  <si>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</si>
  <si>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</si>
  <si>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</si>
  <si>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</si>
  <si>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</si>
  <si>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</si>
  <si>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</si>
  <si>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</si>
  <si>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</si>
  <si>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</si>
  <si>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</si>
  <si>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</si>
  <si>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</si>
  <si>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</si>
  <si>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</si>
  <si>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</si>
  <si>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</si>
  <si>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</si>
  <si>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</si>
  <si>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</si>
  <si>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</si>
  <si>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</si>
  <si>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</si>
  <si>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</si>
  <si>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</si>
  <si>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</si>
  <si>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</si>
  <si>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</si>
  <si>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</si>
  <si>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</si>
  <si>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</si>
  <si>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</si>
  <si>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</si>
  <si>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</si>
  <si>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</si>
  <si>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</si>
  <si>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</si>
  <si>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</si>
  <si>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</si>
  <si>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</si>
  <si>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</si>
  <si>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</si>
  <si>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</si>
  <si>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</si>
  <si>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</si>
  <si>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</si>
  <si>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</si>
  <si>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</si>
  <si>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</si>
  <si>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</si>
  <si>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</si>
  <si>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</si>
  <si>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</si>
  <si>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</si>
  <si>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</si>
  <si>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</si>
  <si>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</si>
  <si>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</si>
  <si>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</si>
  <si>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</si>
  <si>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</si>
  <si>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</si>
  <si>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</si>
  <si>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</si>
  <si>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</si>
  <si>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</si>
  <si>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</si>
  <si>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</si>
  <si>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</si>
  <si>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</si>
  <si>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</si>
  <si>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</si>
  <si>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</si>
  <si>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</si>
  <si>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</si>
  <si>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</si>
  <si>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</si>
  <si>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</si>
  <si>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</si>
  <si>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</si>
  <si>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</si>
  <si>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</si>
  <si>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</si>
  <si>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</si>
  <si>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</si>
  <si>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</si>
  <si>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</si>
  <si>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</si>
  <si>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</si>
  <si>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</si>
  <si>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</si>
  <si>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</si>
  <si>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</si>
  <si>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</si>
  <si>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</si>
  <si>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</si>
  <si>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</si>
  <si>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</si>
  <si>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</si>
  <si>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</si>
  <si>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</si>
  <si>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</si>
  <si>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</si>
  <si>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</si>
  <si>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</si>
  <si>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</si>
  <si>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</si>
  <si>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</si>
  <si>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</si>
  <si>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</si>
  <si>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</si>
  <si>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</si>
  <si>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</si>
  <si>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</si>
  <si>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</si>
  <si>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</si>
  <si>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</si>
  <si>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</si>
  <si>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</si>
  <si>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</si>
  <si>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</si>
  <si>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</si>
  <si>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</si>
  <si>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</si>
  <si>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</si>
  <si>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</si>
  <si>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</si>
  <si>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</si>
  <si>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</si>
  <si>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</si>
  <si>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</si>
  <si>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</si>
  <si>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</si>
  <si>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</si>
  <si>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</si>
  <si>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</si>
  <si>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</si>
  <si>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</si>
  <si>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</si>
  <si>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</si>
  <si>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</si>
  <si>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</si>
  <si>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</si>
  <si>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</si>
  <si>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</si>
  <si>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</si>
  <si>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</si>
  <si>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</si>
  <si>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</si>
  <si>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</si>
  <si>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</si>
  <si>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</si>
  <si>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</si>
  <si>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</si>
  <si>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</si>
  <si>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</si>
  <si>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</si>
  <si>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</si>
  <si>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</si>
  <si>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</si>
  <si>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</si>
  <si>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</si>
  <si>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</si>
  <si>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</si>
  <si>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</si>
  <si>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</si>
  <si>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</si>
  <si>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</si>
  <si>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</si>
  <si>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</si>
  <si>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</si>
  <si>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</si>
  <si>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</si>
  <si>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</si>
  <si>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</si>
  <si>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</si>
  <si>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</si>
  <si>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</si>
  <si>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</si>
  <si>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</si>
  <si>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</si>
  <si>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</si>
  <si>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</si>
  <si>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</si>
  <si>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</si>
  <si>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</si>
  <si>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</si>
  <si>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</si>
  <si>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</si>
  <si>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</si>
  <si>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</si>
  <si>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</si>
  <si>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</si>
  <si>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</si>
  <si>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</si>
  <si>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</si>
  <si>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</si>
  <si>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</si>
  <si>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</si>
  <si>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</si>
  <si>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</si>
  <si>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</si>
  <si>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</si>
  <si>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</si>
  <si>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</si>
  <si>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</si>
  <si>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</si>
  <si>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</si>
  <si>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</si>
  <si>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</si>
  <si>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</si>
  <si>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</si>
  <si>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</si>
  <si>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</si>
  <si>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</si>
  <si>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</si>
  <si>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</si>
  <si>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</si>
  <si>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</si>
  <si>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</si>
  <si>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</si>
  <si>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</si>
  <si>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</si>
  <si>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</si>
  <si>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</si>
  <si>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</si>
  <si>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</si>
  <si>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</si>
  <si>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</si>
  <si>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</si>
  <si>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</si>
  <si>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</si>
  <si>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</si>
  <si>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</si>
  <si>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</si>
  <si>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</si>
  <si>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</si>
  <si>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</si>
  <si>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</si>
  <si>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</si>
  <si>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</si>
  <si>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</si>
  <si>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</si>
  <si>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</si>
  <si>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</si>
  <si>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</si>
  <si>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</si>
  <si>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</si>
  <si>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</si>
  <si>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</si>
  <si>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</si>
  <si>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</si>
  <si>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</si>
  <si>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</si>
  <si>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</si>
  <si>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</si>
  <si>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</si>
  <si>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</si>
  <si>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</si>
  <si>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</si>
  <si>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</si>
  <si>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</si>
  <si>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</si>
  <si>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</si>
  <si>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</si>
  <si>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</si>
  <si>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</si>
  <si>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</si>
  <si>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</si>
  <si>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</si>
  <si>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</si>
  <si>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</si>
  <si>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</si>
  <si>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</si>
  <si>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</si>
  <si>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</si>
  <si>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</si>
  <si>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</si>
  <si>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</si>
  <si>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</si>
  <si>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</si>
  <si>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</si>
  <si>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</si>
  <si>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</si>
  <si>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</si>
  <si>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</si>
  <si>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</si>
  <si>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</si>
  <si>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</si>
  <si>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</si>
  <si>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</si>
  <si>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</si>
  <si>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</si>
  <si>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</si>
  <si>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</si>
  <si>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</si>
  <si>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</si>
  <si>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</si>
  <si>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</si>
  <si>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</si>
  <si>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</si>
  <si>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</si>
  <si>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</si>
  <si>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</si>
  <si>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</si>
  <si>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</si>
  <si>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</si>
  <si>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</si>
  <si>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</si>
  <si>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</si>
  <si>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</si>
  <si>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</si>
  <si>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</si>
  <si>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</si>
  <si>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</si>
  <si>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</si>
  <si>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</si>
  <si>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</si>
  <si>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</si>
  <si>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</si>
  <si>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</si>
  <si>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</si>
  <si>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</si>
  <si>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</si>
  <si>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</si>
  <si>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</si>
  <si>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</si>
  <si>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</si>
  <si>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</si>
  <si>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</si>
  <si>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</si>
  <si>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</si>
  <si>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</si>
  <si>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</si>
  <si>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</si>
  <si>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</si>
  <si>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</si>
  <si>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</si>
  <si>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</si>
  <si>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</si>
  <si>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</si>
  <si>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</si>
  <si>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</si>
  <si>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</si>
  <si>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</si>
  <si>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</si>
  <si>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</si>
  <si>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</si>
  <si>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</si>
  <si>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</si>
  <si>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</si>
  <si>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</si>
  <si>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</si>
  <si>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</si>
  <si>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</si>
  <si>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</si>
  <si>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</si>
  <si>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</si>
  <si>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</si>
  <si>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</si>
  <si>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</si>
  <si>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</si>
  <si>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</si>
  <si>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</si>
  <si>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</si>
  <si>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</si>
  <si>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</si>
  <si>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</si>
  <si>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</si>
  <si>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</si>
  <si>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</si>
  <si>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</si>
  <si>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</si>
  <si>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</si>
  <si>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</si>
  <si>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</si>
  <si>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</si>
  <si>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</si>
  <si>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</si>
  <si>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</si>
  <si>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</si>
  <si>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</si>
  <si>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</si>
  <si>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</si>
  <si>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</si>
  <si>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</si>
  <si>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</si>
  <si>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</si>
  <si>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</si>
  <si>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</si>
  <si>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</si>
  <si>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</si>
  <si>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</si>
  <si>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</si>
  <si>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</si>
  <si>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</si>
  <si>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</si>
  <si>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</si>
  <si>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</si>
  <si>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</si>
  <si>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</si>
  <si>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</si>
  <si>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</si>
  <si>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</si>
  <si>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</si>
  <si>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</si>
  <si>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</si>
  <si>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</si>
  <si>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</si>
  <si>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</si>
  <si>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</si>
  <si>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</si>
  <si>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</si>
  <si>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</si>
  <si>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</si>
  <si>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</si>
  <si>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</si>
  <si>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</si>
  <si>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</si>
  <si>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</si>
  <si>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</si>
  <si>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</si>
  <si>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</si>
  <si>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</si>
  <si>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</si>
  <si>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</si>
  <si>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</si>
  <si>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</si>
  <si>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</si>
  <si>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</si>
  <si>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</si>
  <si>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</si>
  <si>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</si>
  <si>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</si>
  <si>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</si>
  <si>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</si>
  <si>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</si>
  <si>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</si>
  <si>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</si>
  <si>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</si>
  <si>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</si>
  <si>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</si>
  <si>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</si>
  <si>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</si>
  <si>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</si>
  <si>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</si>
  <si>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</si>
  <si>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</si>
  <si>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</si>
  <si>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</si>
  <si>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</si>
  <si>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</si>
  <si>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</si>
  <si>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</si>
  <si>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</si>
  <si>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</si>
  <si>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</si>
  <si>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</si>
  <si>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</si>
  <si>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</si>
  <si>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</si>
  <si>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</si>
  <si>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</si>
  <si>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</si>
  <si>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</si>
  <si>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</si>
  <si>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</si>
  <si>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</si>
  <si>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</si>
  <si>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</si>
  <si>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</si>
  <si>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</si>
  <si>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</si>
  <si>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</si>
  <si>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</si>
  <si>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</si>
  <si>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</si>
  <si>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</si>
  <si>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</si>
  <si>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</si>
  <si>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</si>
  <si>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</si>
  <si>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</si>
  <si>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</si>
  <si>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</si>
  <si>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</si>
  <si>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</si>
  <si>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</si>
  <si>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</si>
  <si>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</si>
  <si>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</si>
  <si>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</si>
  <si>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</si>
  <si>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</si>
  <si>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</si>
  <si>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</si>
  <si>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</si>
  <si>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</si>
  <si>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</si>
  <si>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</si>
  <si>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</si>
  <si>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</si>
  <si>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</si>
  <si>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</si>
  <si>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</si>
  <si>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</si>
  <si>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</si>
  <si>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</si>
  <si>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</si>
  <si>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</si>
  <si>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</si>
  <si>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</si>
  <si>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</si>
  <si>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</si>
  <si>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</si>
  <si>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</si>
  <si>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</si>
  <si>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</si>
  <si>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</si>
  <si>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</si>
  <si>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</si>
  <si>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</si>
  <si>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</si>
  <si>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</si>
  <si>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</si>
  <si>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</si>
  <si>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</si>
  <si>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</si>
  <si>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</si>
  <si>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</si>
  <si>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</si>
  <si>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</si>
  <si>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</si>
  <si>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</si>
  <si>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</si>
  <si>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</si>
  <si>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</si>
  <si>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</si>
  <si>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</si>
  <si>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</si>
  <si>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</si>
  <si>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</si>
  <si>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</si>
  <si>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</si>
  <si>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</si>
  <si>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</si>
  <si>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</si>
  <si>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</si>
  <si>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</si>
  <si>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</si>
  <si>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</si>
  <si>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</si>
  <si>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</si>
  <si>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</si>
  <si>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</si>
  <si>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</si>
  <si>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</si>
  <si>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</si>
  <si>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</si>
  <si>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</si>
  <si>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</si>
  <si>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</si>
  <si>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</si>
  <si>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</si>
  <si>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</si>
  <si>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</si>
  <si>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</si>
  <si>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</si>
  <si>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</si>
  <si>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</si>
  <si>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</si>
  <si>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</si>
  <si>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</si>
  <si>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</si>
  <si>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</si>
  <si>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</si>
  <si>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</si>
  <si>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</si>
  <si>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</si>
  <si>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</si>
  <si>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</si>
  <si>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</si>
  <si>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</si>
  <si>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</si>
  <si>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</si>
  <si>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</si>
  <si>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</si>
  <si>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</si>
  <si>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</si>
  <si>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</si>
  <si>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</si>
  <si>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</si>
  <si>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</si>
  <si>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</si>
  <si>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</si>
  <si>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</si>
  <si>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</si>
  <si>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</si>
  <si>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</si>
  <si>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</si>
  <si>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</si>
  <si>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</si>
  <si>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</si>
  <si>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</si>
  <si>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</si>
  <si>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</si>
  <si>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</si>
  <si>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</si>
  <si>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</si>
  <si>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</si>
  <si>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</si>
  <si>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</si>
  <si>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</si>
  <si>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</si>
  <si>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</si>
  <si>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</si>
  <si>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</si>
  <si>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</si>
  <si>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</si>
  <si>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</si>
  <si>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</si>
  <si>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</si>
  <si>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</si>
  <si>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</si>
  <si>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</si>
  <si>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</si>
  <si>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</si>
  <si>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</si>
  <si>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</si>
  <si>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</si>
  <si>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</si>
  <si>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</si>
  <si>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</si>
  <si>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</si>
  <si>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</si>
  <si>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</si>
  <si>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</si>
  <si>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</si>
  <si>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</si>
  <si>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</si>
  <si>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</si>
  <si>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</si>
  <si>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</si>
  <si>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</si>
  <si>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</si>
  <si>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</si>
  <si>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</si>
  <si>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</si>
  <si>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</si>
  <si>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</si>
  <si>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</si>
  <si>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</si>
  <si>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</si>
  <si>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</si>
  <si>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</si>
  <si>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</si>
  <si>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</si>
  <si>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</si>
  <si>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</si>
  <si>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</si>
  <si>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</si>
  <si>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</si>
  <si>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</si>
  <si>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</si>
  <si>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</si>
  <si>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</si>
  <si>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</si>
  <si>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</si>
  <si>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</si>
  <si>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</si>
  <si>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</si>
  <si>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</si>
  <si>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</si>
  <si>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</si>
  <si>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</si>
  <si>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</si>
  <si>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</si>
  <si>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</si>
  <si>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</si>
  <si>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</si>
  <si>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</si>
  <si>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</si>
  <si>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</si>
  <si>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</si>
  <si>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</si>
  <si>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</si>
  <si>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</si>
  <si>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</si>
  <si>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</si>
  <si>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</si>
  <si>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</si>
  <si>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</si>
  <si>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</si>
  <si>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</si>
  <si>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</si>
  <si>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</si>
  <si>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</si>
  <si>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</si>
  <si>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</si>
  <si>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</si>
  <si>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</si>
  <si>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</si>
  <si>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</si>
  <si>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</si>
  <si>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</si>
  <si>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</si>
  <si>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</si>
  <si>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</si>
  <si>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</si>
  <si>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</si>
  <si>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</si>
  <si>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</si>
  <si>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</si>
  <si>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</si>
  <si>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</si>
  <si>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</si>
  <si>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</si>
  <si>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</si>
  <si>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</si>
  <si>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</si>
  <si>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</si>
  <si>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</si>
  <si>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</si>
  <si>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</si>
  <si>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</si>
  <si>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</si>
  <si>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</si>
  <si>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</si>
  <si>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</si>
  <si>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</si>
  <si>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</si>
  <si>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</si>
  <si>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</si>
  <si>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</si>
  <si>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</si>
  <si>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</si>
  <si>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</si>
  <si>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</si>
  <si>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</si>
  <si>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</si>
  <si>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</si>
  <si>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</si>
  <si>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</si>
  <si>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</si>
  <si>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</si>
  <si>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</si>
  <si>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</si>
  <si>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</si>
  <si>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</si>
  <si>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</si>
  <si>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</si>
  <si>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</si>
  <si>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</si>
  <si>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</si>
  <si>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</si>
  <si>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</si>
  <si>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</si>
  <si>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</si>
  <si>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</si>
  <si>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</si>
  <si>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</si>
  <si>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</si>
  <si>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</si>
  <si>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</si>
  <si>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</si>
  <si>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</si>
  <si>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</si>
  <si>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</si>
  <si>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</si>
  <si>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</si>
  <si>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</si>
  <si>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</si>
  <si>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</si>
  <si>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</si>
  <si>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</si>
  <si>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</si>
  <si>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</si>
  <si>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</si>
  <si>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</si>
  <si>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</si>
  <si>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</si>
  <si>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</si>
  <si>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</si>
  <si>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</si>
  <si>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</si>
  <si>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</si>
  <si>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</si>
  <si>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</si>
  <si>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</si>
  <si>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</si>
  <si>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</si>
  <si>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</si>
  <si>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</si>
  <si>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</si>
  <si>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</si>
  <si>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</si>
  <si>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</si>
  <si>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</si>
  <si>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</si>
  <si>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</si>
  <si>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</si>
  <si>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</si>
  <si>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</si>
  <si>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</si>
  <si>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</si>
  <si>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</si>
  <si>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</si>
  <si>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</si>
  <si>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</si>
  <si>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</si>
  <si>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</si>
  <si>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</si>
  <si>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</si>
  <si>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</si>
  <si>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</si>
  <si>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</si>
  <si>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</si>
  <si>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</si>
  <si>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</si>
  <si>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</si>
  <si>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</si>
  <si>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</si>
  <si>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</si>
  <si>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</si>
  <si>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</si>
  <si>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</si>
  <si>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</si>
  <si>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</si>
  <si>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</si>
  <si>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</si>
  <si>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</si>
  <si>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</si>
  <si>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</si>
  <si>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</si>
  <si>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</si>
  <si>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</si>
  <si>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</si>
  <si>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</si>
  <si>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</si>
  <si>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</si>
  <si>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</si>
  <si>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</si>
  <si>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</si>
  <si>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</si>
  <si>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</si>
  <si>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</si>
  <si>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</si>
  <si>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</si>
  <si>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</si>
  <si>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</si>
  <si>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</si>
  <si>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</si>
  <si>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</si>
  <si>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</si>
  <si>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</si>
  <si>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</si>
  <si>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</si>
  <si>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</si>
  <si>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</si>
  <si>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</si>
  <si>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</si>
  <si>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</si>
  <si>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</si>
  <si>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</si>
  <si>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</si>
  <si>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</si>
  <si>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</si>
  <si>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</si>
  <si>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</si>
  <si>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</si>
  <si>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</si>
  <si>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</si>
  <si>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</si>
  <si>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</si>
  <si>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</si>
  <si>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</si>
  <si>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</si>
  <si>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</si>
  <si>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</si>
  <si>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</si>
  <si>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</si>
  <si>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</si>
  <si>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</si>
  <si>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</si>
  <si>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</si>
  <si>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</si>
  <si>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</si>
  <si>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</si>
  <si>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</si>
  <si>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</si>
  <si>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</si>
  <si>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</si>
  <si>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</si>
  <si>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</si>
  <si>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</si>
  <si>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</si>
  <si>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</si>
  <si>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</si>
  <si>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</si>
  <si>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</si>
  <si>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</si>
  <si>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</si>
  <si>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</si>
  <si>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</si>
  <si>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</si>
  <si>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</si>
  <si>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</si>
  <si>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</si>
  <si>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</si>
  <si>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</si>
  <si>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</si>
  <si>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</si>
  <si>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</si>
  <si>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</si>
  <si>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</si>
  <si>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</si>
  <si>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</si>
  <si>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</si>
  <si>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</si>
  <si>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</si>
  <si>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</si>
  <si>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</si>
  <si>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</si>
  <si>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</si>
  <si>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</si>
  <si>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</si>
  <si>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</si>
  <si>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</si>
  <si>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</si>
  <si>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</si>
  <si>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</si>
  <si>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</si>
  <si>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</si>
  <si>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</si>
  <si>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</si>
  <si>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</si>
  <si>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</si>
  <si>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</si>
  <si>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</si>
  <si>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</si>
  <si>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</si>
  <si>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</si>
  <si>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</si>
  <si>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</si>
  <si>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</si>
  <si>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</si>
  <si>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</si>
  <si>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</si>
  <si>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</si>
  <si>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</si>
  <si>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</si>
  <si>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</si>
  <si>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</si>
  <si>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</si>
  <si>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</si>
  <si>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</si>
  <si>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</si>
  <si>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</si>
  <si>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</si>
  <si>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</si>
  <si>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</si>
  <si>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</si>
  <si>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</si>
  <si>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</si>
  <si>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</si>
  <si>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</si>
  <si>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</si>
  <si>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</si>
  <si>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</si>
  <si>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</si>
  <si>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</si>
  <si>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</si>
  <si>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</si>
  <si>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</si>
  <si>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</si>
  <si>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</si>
  <si>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</si>
  <si>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</si>
  <si>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</si>
  <si>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</si>
  <si>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</si>
  <si>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</si>
  <si>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</si>
  <si>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</si>
  <si>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</si>
  <si>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</si>
  <si>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</si>
  <si>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</si>
  <si>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</si>
  <si>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</si>
  <si>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</si>
  <si>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</si>
  <si>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</si>
  <si>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</si>
  <si>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</si>
  <si>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</si>
  <si>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</si>
  <si>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</si>
  <si>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</si>
  <si>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</si>
  <si>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</si>
  <si>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</si>
  <si>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</si>
  <si>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</si>
  <si>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</si>
  <si>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</si>
  <si>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</si>
  <si>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</si>
  <si>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</si>
  <si>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</si>
  <si>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</si>
  <si>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</si>
  <si>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</si>
  <si>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</si>
  <si>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</si>
  <si>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</si>
  <si>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</si>
  <si>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</si>
  <si>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</si>
  <si>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</si>
  <si>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</si>
  <si>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</si>
  <si>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</si>
  <si>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</si>
  <si>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</si>
  <si>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</si>
  <si>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</si>
  <si>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</si>
  <si>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</si>
  <si>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</si>
  <si>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</si>
  <si>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</si>
  <si>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</si>
  <si>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</si>
  <si>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</si>
  <si>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</si>
  <si>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</si>
  <si>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</si>
  <si>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</si>
  <si>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</si>
  <si>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</si>
  <si>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</si>
  <si>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</si>
  <si>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</si>
  <si>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</si>
  <si>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</si>
  <si>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</si>
  <si>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</si>
  <si>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</si>
  <si>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</si>
  <si>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</si>
  <si>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</si>
  <si>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</si>
  <si>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</si>
  <si>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</si>
  <si>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</si>
  <si>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</si>
  <si>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</si>
  <si>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</si>
  <si>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</si>
  <si>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</si>
  <si>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</si>
  <si>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</si>
  <si>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</si>
  <si>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</si>
  <si>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</si>
  <si>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</si>
  <si>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</si>
  <si>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</si>
  <si>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</si>
  <si>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</si>
  <si>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</si>
  <si>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</si>
  <si>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</si>
  <si>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</si>
  <si>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</si>
  <si>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</si>
  <si>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</si>
  <si>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</si>
  <si>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</si>
  <si>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</si>
  <si>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</si>
  <si>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</si>
  <si>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</si>
  <si>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</si>
  <si>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</si>
  <si>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</si>
  <si>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</si>
  <si>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</si>
  <si>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</si>
  <si>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</si>
  <si>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</si>
  <si>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</si>
  <si>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</si>
  <si>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</si>
  <si>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</si>
  <si>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</si>
  <si>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</si>
  <si>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</si>
  <si>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</si>
  <si>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</si>
  <si>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</si>
  <si>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</si>
  <si>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</si>
  <si>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</si>
  <si>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</si>
  <si>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</si>
  <si>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</si>
  <si>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</si>
  <si>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</si>
  <si>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</si>
  <si>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</si>
  <si>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</si>
  <si>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</si>
  <si>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</si>
  <si>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</si>
  <si>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</si>
  <si>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</si>
  <si>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</si>
  <si>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</si>
  <si>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</si>
  <si>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</si>
  <si>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</si>
  <si>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</si>
  <si>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</si>
  <si>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</si>
  <si>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</si>
  <si>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</si>
  <si>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</si>
  <si>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</si>
  <si>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</si>
  <si>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</si>
  <si>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</si>
  <si>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</si>
  <si>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</si>
  <si>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</si>
  <si>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</si>
  <si>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</si>
  <si>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</si>
  <si>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</si>
  <si>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</si>
  <si>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</si>
  <si>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</si>
  <si>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</si>
  <si>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</si>
  <si>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</si>
  <si>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</si>
  <si>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</si>
  <si>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</si>
  <si>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</si>
  <si>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</si>
  <si>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</si>
  <si>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</si>
  <si>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</si>
  <si>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</si>
  <si>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</si>
  <si>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</si>
  <si>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</si>
  <si>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</si>
  <si>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</si>
  <si>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</si>
  <si>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</si>
  <si>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</si>
  <si>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</si>
  <si>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</si>
  <si>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</si>
  <si>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</si>
  <si>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</si>
  <si>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</si>
  <si>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</si>
  <si>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</si>
  <si>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</si>
  <si>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</si>
  <si>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</si>
  <si>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</si>
  <si>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</si>
  <si>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</si>
  <si>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</si>
  <si>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</si>
  <si>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</si>
  <si>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</si>
  <si>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</si>
  <si>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</si>
  <si>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</si>
  <si>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</si>
  <si>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</si>
  <si>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</si>
  <si>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</si>
  <si>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</si>
  <si>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</si>
  <si>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</si>
  <si>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</si>
  <si>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</si>
  <si>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</si>
  <si>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</si>
  <si>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</si>
  <si>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</si>
  <si>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</si>
  <si>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</si>
  <si>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</si>
  <si>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</si>
  <si>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</si>
  <si>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</si>
  <si>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</si>
  <si>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</si>
  <si>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</si>
  <si>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</si>
  <si>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</si>
  <si>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</si>
  <si>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</si>
  <si>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</si>
  <si>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</si>
  <si>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</si>
  <si>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</si>
  <si>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</si>
  <si>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</si>
  <si>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</si>
  <si>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</si>
  <si>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</si>
  <si>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</si>
  <si>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</si>
  <si>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</si>
  <si>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</si>
  <si>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</si>
  <si>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</si>
  <si>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</si>
  <si>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</si>
  <si>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</si>
  <si>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</si>
  <si>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</si>
  <si>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</si>
  <si>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</si>
  <si>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</si>
  <si>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</si>
  <si>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</si>
  <si>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</si>
  <si>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</si>
  <si>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</si>
  <si>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</si>
  <si>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</si>
  <si>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</si>
  <si>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</si>
  <si>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</si>
  <si>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</si>
  <si>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</si>
  <si>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</si>
  <si>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</si>
  <si>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</si>
  <si>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</si>
  <si>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</si>
  <si>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</si>
  <si>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</si>
  <si>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</si>
  <si>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</si>
  <si>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</si>
  <si>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</si>
  <si>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</si>
  <si>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</si>
  <si>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</si>
  <si>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</si>
  <si>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</si>
  <si>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</si>
  <si>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</si>
  <si>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</si>
  <si>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</si>
  <si>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</si>
  <si>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</si>
  <si>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</si>
  <si>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</si>
  <si>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</si>
  <si>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</si>
  <si>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</si>
  <si>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</si>
  <si>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</si>
  <si>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</si>
  <si>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</si>
  <si>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</si>
  <si>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</si>
  <si>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</si>
  <si>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</si>
  <si>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</si>
  <si>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</si>
  <si>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</si>
  <si>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</si>
  <si>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</si>
  <si>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</si>
  <si>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</si>
  <si>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</si>
  <si>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</si>
  <si>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</si>
  <si>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</si>
  <si>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</si>
  <si>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</si>
  <si>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</si>
  <si>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</si>
  <si>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</si>
  <si>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</si>
  <si>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</si>
  <si>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</si>
  <si>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</si>
  <si>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</si>
  <si>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</si>
  <si>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</si>
  <si>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</si>
  <si>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</si>
  <si>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</si>
  <si>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</si>
  <si>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</si>
  <si>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</si>
  <si>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</si>
  <si>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</si>
  <si>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</si>
  <si>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</si>
  <si>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</si>
  <si>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</si>
  <si>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</si>
  <si>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</si>
  <si>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</si>
  <si>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</si>
  <si>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</si>
  <si>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</si>
  <si>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</si>
  <si>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</si>
  <si>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</si>
  <si>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</si>
  <si>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</si>
  <si>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</si>
  <si>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</si>
  <si>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</si>
  <si>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</si>
  <si>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</si>
  <si>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</si>
  <si>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</si>
  <si>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</si>
  <si>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</si>
  <si>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</si>
  <si>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</si>
  <si>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</si>
  <si>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</si>
  <si>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</si>
  <si>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</si>
  <si>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</si>
  <si>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</si>
  <si>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</si>
  <si>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</si>
  <si>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</si>
  <si>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</si>
  <si>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</si>
  <si>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</si>
  <si>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</si>
  <si>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</si>
  <si>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</si>
  <si>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</si>
  <si>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</si>
  <si>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</si>
  <si>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</si>
  <si>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</si>
  <si>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</si>
  <si>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</si>
  <si>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</si>
  <si>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</si>
  <si>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</si>
  <si>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</si>
  <si>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</si>
  <si>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</si>
  <si>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</si>
  <si>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</si>
  <si>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</si>
  <si>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</si>
  <si>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</si>
  <si>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</si>
  <si>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</si>
  <si>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</si>
  <si>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</si>
  <si>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</si>
  <si>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</si>
  <si>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</si>
  <si>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</si>
  <si>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</si>
  <si>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</si>
  <si>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</si>
  <si>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</si>
  <si>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</si>
  <si>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</si>
  <si>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</si>
  <si>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</si>
  <si>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</si>
  <si>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</si>
  <si>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</si>
  <si>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</si>
  <si>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</si>
  <si>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</si>
  <si>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</si>
  <si>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</si>
  <si>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</si>
  <si>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</si>
  <si>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</si>
  <si>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</si>
  <si>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</si>
  <si>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</si>
  <si>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</si>
  <si>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</si>
  <si>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</si>
  <si>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</si>
  <si>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</si>
  <si>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</si>
  <si>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</si>
  <si>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</si>
  <si>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</si>
  <si>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</si>
  <si>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</si>
  <si>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</si>
  <si>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</si>
  <si>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</si>
  <si>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</si>
  <si>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</si>
  <si>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</si>
  <si>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</si>
  <si>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</si>
  <si>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</si>
  <si>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</si>
  <si>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</si>
  <si>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</si>
  <si>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</si>
  <si>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</si>
  <si>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</si>
  <si>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</si>
  <si>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</si>
  <si>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</si>
  <si>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</si>
  <si>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</si>
  <si>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</si>
  <si>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</si>
  <si>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</si>
  <si>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</si>
  <si>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</si>
  <si>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</si>
  <si>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</si>
  <si>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</si>
  <si>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</si>
  <si>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</si>
  <si>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</si>
  <si>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</si>
  <si>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</si>
  <si>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</si>
  <si>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</si>
  <si>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</si>
  <si>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</si>
  <si>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</si>
  <si>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</si>
  <si>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</si>
  <si>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</si>
  <si>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</si>
  <si>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</si>
  <si>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</si>
  <si>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</si>
  <si>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</si>
  <si>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</si>
  <si>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</si>
  <si>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</si>
  <si>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</si>
  <si>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</si>
  <si>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</si>
  <si>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</si>
  <si>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</si>
  <si>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</si>
  <si>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</si>
  <si>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</si>
  <si>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</si>
  <si>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</si>
  <si>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</si>
  <si>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</si>
  <si>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</si>
  <si>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</si>
  <si>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</si>
  <si>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</si>
  <si>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</si>
  <si>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</si>
  <si>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</si>
  <si>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</si>
  <si>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</si>
  <si>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</si>
  <si>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</si>
  <si>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</si>
  <si>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</si>
  <si>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</si>
  <si>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</si>
  <si>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</si>
  <si>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</si>
  <si>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</si>
  <si>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</si>
  <si>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</si>
  <si>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</si>
  <si>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</si>
  <si>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</si>
  <si>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</si>
  <si>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</si>
  <si>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</si>
  <si>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</si>
  <si>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</si>
  <si>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</si>
  <si>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</si>
  <si>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</si>
  <si>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</si>
  <si>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</si>
  <si>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</si>
  <si>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</si>
  <si>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</si>
  <si>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</si>
  <si>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</si>
  <si>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</si>
  <si>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</si>
  <si>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</si>
  <si>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</si>
  <si>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</si>
  <si>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</si>
  <si>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</si>
  <si>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</si>
  <si>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</si>
  <si>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</si>
  <si>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</si>
  <si>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</si>
  <si>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</si>
  <si>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</si>
  <si>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</si>
  <si>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</si>
  <si>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</si>
  <si>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</si>
  <si>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</si>
  <si>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</si>
  <si>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</si>
  <si>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</si>
  <si>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</si>
  <si>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</si>
  <si>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</si>
  <si>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</si>
  <si>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</si>
  <si>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</si>
  <si>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</si>
  <si>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</si>
  <si>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</si>
  <si>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</si>
  <si>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</si>
  <si>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</si>
  <si>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</si>
  <si>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</si>
  <si>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</si>
  <si>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</si>
  <si>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</si>
  <si>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</si>
  <si>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</si>
  <si>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</si>
  <si>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</si>
  <si>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</si>
  <si>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</si>
  <si>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</si>
  <si>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</si>
  <si>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</si>
  <si>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</si>
  <si>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</si>
  <si>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</si>
  <si>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</si>
  <si>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</si>
  <si>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</si>
  <si>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</si>
  <si>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</si>
  <si>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</si>
  <si>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</si>
  <si>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</si>
  <si>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</si>
  <si>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</si>
  <si>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</si>
  <si>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</si>
  <si>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</si>
  <si>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</si>
  <si>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</si>
  <si>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</si>
  <si>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</si>
  <si>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</si>
  <si>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</si>
  <si>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</si>
  <si>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</si>
  <si>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</si>
  <si>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</si>
  <si>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</si>
  <si>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</si>
  <si>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</si>
  <si>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</si>
  <si>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</si>
  <si>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</si>
  <si>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</si>
  <si>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</si>
  <si>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</si>
  <si>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</si>
  <si>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</si>
  <si>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</si>
  <si>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</si>
  <si>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</si>
  <si>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</si>
  <si>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</si>
  <si>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</si>
  <si>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</si>
  <si>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</si>
  <si>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</si>
  <si>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</si>
  <si>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</si>
  <si>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</si>
  <si>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</si>
  <si>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</si>
  <si>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</si>
  <si>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</si>
  <si>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</si>
  <si>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</si>
  <si>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</si>
  <si>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</si>
  <si>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</si>
  <si>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</si>
  <si>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</si>
  <si>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</si>
  <si>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</si>
  <si>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</si>
  <si>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</si>
  <si>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</si>
  <si>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</si>
  <si>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</si>
  <si>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</si>
  <si>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</si>
  <si>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</si>
  <si>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</si>
  <si>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</si>
  <si>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</si>
  <si>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</si>
  <si>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</si>
  <si>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</si>
  <si>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</si>
  <si>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</si>
  <si>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</si>
  <si>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</si>
  <si>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</si>
  <si>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</si>
  <si>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</si>
  <si>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</si>
  <si>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</si>
  <si>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</si>
  <si>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</si>
  <si>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</si>
  <si>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</si>
  <si>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</si>
  <si>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</si>
  <si>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</si>
  <si>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</si>
  <si>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</si>
  <si>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</si>
  <si>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</si>
  <si>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</si>
  <si>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</si>
  <si>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</si>
  <si>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</si>
  <si>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</si>
  <si>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</si>
  <si>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</si>
  <si>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</si>
  <si>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</si>
  <si>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</si>
  <si>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</si>
  <si>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</si>
  <si>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</si>
  <si>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</si>
  <si>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</si>
  <si>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</si>
  <si>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</si>
  <si>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</si>
  <si>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</si>
  <si>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</si>
  <si>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</si>
  <si>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</si>
  <si>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</si>
  <si>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</si>
  <si>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</si>
  <si>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</si>
  <si>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</si>
  <si>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</si>
  <si>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</si>
  <si>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</si>
  <si>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</si>
  <si>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</si>
  <si>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</si>
  <si>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</si>
  <si>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</si>
  <si>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</si>
  <si>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</si>
  <si>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</si>
  <si>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</si>
  <si>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</si>
  <si>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</si>
  <si>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</si>
  <si>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</si>
  <si>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</si>
  <si>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</si>
  <si>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</si>
  <si>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</si>
  <si>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</si>
  <si>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</si>
  <si>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</si>
  <si>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</si>
  <si>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</si>
  <si>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</si>
  <si>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</si>
  <si>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</si>
  <si>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</si>
  <si>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</si>
  <si>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</si>
  <si>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</si>
  <si>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</si>
  <si>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</si>
  <si>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</si>
  <si>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</si>
  <si>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</si>
  <si>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</si>
  <si>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</si>
  <si>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</si>
  <si>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</si>
  <si>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</si>
  <si>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</si>
  <si>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</si>
  <si>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</si>
  <si>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</si>
  <si>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</si>
  <si>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</si>
  <si>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</si>
  <si>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</si>
  <si>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</si>
  <si>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</si>
  <si>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</si>
  <si>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</si>
  <si>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</si>
  <si>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</si>
  <si>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</si>
  <si>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</si>
  <si>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</si>
  <si>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</si>
  <si>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</si>
  <si>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</si>
  <si>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</si>
  <si>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</si>
  <si>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</si>
  <si>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</si>
  <si>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</si>
  <si>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</si>
  <si>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</si>
  <si>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</si>
  <si>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</si>
  <si>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</si>
  <si>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</si>
  <si>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</si>
  <si>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</si>
  <si>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</si>
  <si>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</si>
  <si>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</si>
  <si>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</si>
  <si>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</si>
  <si>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</si>
  <si>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</si>
  <si>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</si>
  <si>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</si>
  <si>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</si>
  <si>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</si>
  <si>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</si>
  <si>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</si>
  <si>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</si>
  <si>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</si>
  <si>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</si>
  <si>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</si>
  <si>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</si>
  <si>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</si>
  <si>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</si>
  <si>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</si>
  <si>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</si>
  <si>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</si>
  <si>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</si>
  <si>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</si>
  <si>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</si>
  <si>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</si>
  <si>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</si>
  <si>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</si>
  <si>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</si>
  <si>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</si>
  <si>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</si>
  <si>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</si>
  <si>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</si>
  <si>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</si>
  <si>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</si>
  <si>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</si>
  <si>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</si>
  <si>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</si>
  <si>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</si>
  <si>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</si>
  <si>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</si>
  <si>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</si>
  <si>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</si>
  <si>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</si>
  <si>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</si>
  <si>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</si>
  <si>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</si>
  <si>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</si>
  <si>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</si>
  <si>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</si>
  <si>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</si>
  <si>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</si>
  <si>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</si>
  <si>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</si>
  <si>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</si>
  <si>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</si>
  <si>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</si>
  <si>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</si>
  <si>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</si>
  <si>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</si>
  <si>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</si>
  <si>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</si>
  <si>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</si>
  <si>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</si>
  <si>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</si>
  <si>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</si>
  <si>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</si>
  <si>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</si>
  <si>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</si>
  <si>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</si>
  <si>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</si>
  <si>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</si>
  <si>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</si>
  <si>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</si>
  <si>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</si>
  <si>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</si>
  <si>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</si>
  <si>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</si>
  <si>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</si>
  <si>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</si>
  <si>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</si>
  <si>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</si>
  <si>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</si>
  <si>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</si>
  <si>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</si>
  <si>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</si>
  <si>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</si>
  <si>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</si>
  <si>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</si>
  <si>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</si>
  <si>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</si>
  <si>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</si>
  <si>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</si>
  <si>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</si>
  <si>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</si>
  <si>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</si>
  <si>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</si>
  <si>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</si>
  <si>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</si>
  <si>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</si>
  <si>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</si>
  <si>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</si>
  <si>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</si>
  <si>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</si>
  <si>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</si>
  <si>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</si>
  <si>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</si>
  <si>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</si>
  <si>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</si>
  <si>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</si>
  <si>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</si>
  <si>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</si>
  <si>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</si>
  <si>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</si>
  <si>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</si>
  <si>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</si>
  <si>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</si>
  <si>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</si>
  <si>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</si>
  <si>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</si>
  <si>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</si>
  <si>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</si>
  <si>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</si>
  <si>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</si>
  <si>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</si>
  <si>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</si>
  <si>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</si>
  <si>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</si>
  <si>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</si>
  <si>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</si>
  <si>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</si>
  <si>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</si>
  <si>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</si>
  <si>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</si>
  <si>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</si>
  <si>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</si>
  <si>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</si>
  <si>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</si>
  <si>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</si>
  <si>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</si>
  <si>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</si>
  <si>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</si>
  <si>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</si>
  <si>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</si>
  <si>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</si>
  <si>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</si>
  <si>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</si>
  <si>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</si>
  <si>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</si>
  <si>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</si>
  <si>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</si>
  <si>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</si>
  <si>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</si>
  <si>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</si>
  <si>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</si>
  <si>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</si>
  <si>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</si>
  <si>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</si>
  <si>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</si>
  <si>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</si>
  <si>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</si>
  <si>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</si>
  <si>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</si>
  <si>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</si>
  <si>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</si>
  <si>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</si>
  <si>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</si>
  <si>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</si>
  <si>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</si>
  <si>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</si>
  <si>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</si>
  <si>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</si>
  <si>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</si>
  <si>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</si>
  <si>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</si>
  <si>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</si>
  <si>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</si>
  <si>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</si>
  <si>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</si>
  <si>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</si>
  <si>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</si>
  <si>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</si>
  <si>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</si>
  <si>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</si>
  <si>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</si>
  <si>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</si>
  <si>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</si>
  <si>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</si>
  <si>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</si>
  <si>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</si>
  <si>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</si>
  <si>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</si>
  <si>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</si>
  <si>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</si>
  <si>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</si>
  <si>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</si>
  <si>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</si>
  <si>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</si>
  <si>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</si>
  <si>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</si>
  <si>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</si>
  <si>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</si>
  <si>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</si>
  <si>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</si>
  <si>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</si>
  <si>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</si>
  <si>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</si>
  <si>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</si>
  <si>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</si>
  <si>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</si>
  <si>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</si>
  <si>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</si>
  <si>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</si>
  <si>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</si>
  <si>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</si>
  <si>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</si>
  <si>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</si>
  <si>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</si>
  <si>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</si>
  <si>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</si>
  <si>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</si>
  <si>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</si>
  <si>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</si>
  <si>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</si>
  <si>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</si>
  <si>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</si>
  <si>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</si>
  <si>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</si>
  <si>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</si>
  <si>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</si>
  <si>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</si>
  <si>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</si>
  <si>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</si>
  <si>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</si>
  <si>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</si>
  <si>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</si>
  <si>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</si>
  <si>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</si>
  <si>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</si>
  <si>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</si>
  <si>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</si>
  <si>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</si>
  <si>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</si>
  <si>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</si>
  <si>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</si>
  <si>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</si>
  <si>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</si>
  <si>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</si>
  <si>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</si>
  <si>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</si>
  <si>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</si>
  <si>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</si>
  <si>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</si>
  <si>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</si>
  <si>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</si>
  <si>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</si>
  <si>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</si>
  <si>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</si>
  <si>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</si>
  <si>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</si>
  <si>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</si>
  <si>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</si>
  <si>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</si>
  <si>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</si>
  <si>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</si>
  <si>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</si>
  <si>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</si>
  <si>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</si>
  <si>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</si>
  <si>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</si>
  <si>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</si>
  <si>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</si>
  <si>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</si>
  <si>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</si>
  <si>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</si>
  <si>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</si>
  <si>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</si>
  <si>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</si>
  <si>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</si>
  <si>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</si>
  <si>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</si>
  <si>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</si>
  <si>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</si>
  <si>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</si>
  <si>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</si>
  <si>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</si>
  <si>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</si>
  <si>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</si>
  <si>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</si>
  <si>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</si>
  <si>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</si>
  <si>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</si>
  <si>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</si>
  <si>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</si>
  <si>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</si>
  <si>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</si>
  <si>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</si>
  <si>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</si>
  <si>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</si>
  <si>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</si>
  <si>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</si>
  <si>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</si>
  <si>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</si>
  <si>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</si>
  <si>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</si>
  <si>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</si>
  <si>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</si>
  <si>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</si>
  <si>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</si>
  <si>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</si>
  <si>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</si>
  <si>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</si>
  <si>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</si>
  <si>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</si>
  <si>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</si>
  <si>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</si>
  <si>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</si>
  <si>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</si>
  <si>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</si>
  <si>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</si>
  <si>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</si>
  <si>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</si>
  <si>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</si>
  <si>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</si>
  <si>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</si>
  <si>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</si>
  <si>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</si>
  <si>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</si>
  <si>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</si>
  <si>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</si>
  <si>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</si>
  <si>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</si>
  <si>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</si>
  <si>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</si>
  <si>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</si>
  <si>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</si>
  <si>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</si>
  <si>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</si>
  <si>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</si>
  <si>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</si>
  <si>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</si>
  <si>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</si>
  <si>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</si>
  <si>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</si>
  <si>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</si>
  <si>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</si>
  <si>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</si>
  <si>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</si>
  <si>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</si>
  <si>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</si>
  <si>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</si>
  <si>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</si>
  <si>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</si>
  <si>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</si>
  <si>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</si>
  <si>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</si>
  <si>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</si>
  <si>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</si>
  <si>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</si>
  <si>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</si>
  <si>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</si>
  <si>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</si>
  <si>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</si>
  <si>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</si>
  <si>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</si>
  <si>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</si>
  <si>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</si>
  <si>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</si>
  <si>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</si>
  <si>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</si>
  <si>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</si>
  <si>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</si>
  <si>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</si>
  <si>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</si>
  <si>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</si>
  <si>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</si>
  <si>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</si>
  <si>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</si>
  <si>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</si>
  <si>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</si>
  <si>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</si>
  <si>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</si>
  <si>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</si>
  <si>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</si>
  <si>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</si>
  <si>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</si>
  <si>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</si>
  <si>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</si>
  <si>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</si>
  <si>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</si>
  <si>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</si>
  <si>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</si>
  <si>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</si>
  <si>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</si>
  <si>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</si>
  <si>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</si>
  <si>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</si>
  <si>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</si>
  <si>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</si>
  <si>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</si>
  <si>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</si>
  <si>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</si>
  <si>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</si>
  <si>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</si>
  <si>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</si>
  <si>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</si>
  <si>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</si>
  <si>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</si>
  <si>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</si>
  <si>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</si>
  <si>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</si>
  <si>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</si>
  <si>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</si>
  <si>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</si>
  <si>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</si>
  <si>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</si>
  <si>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</si>
  <si>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</si>
  <si>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</si>
  <si>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</si>
  <si>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</si>
  <si>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</si>
  <si>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</si>
  <si>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</si>
  <si>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</si>
  <si>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</si>
  <si>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</si>
  <si>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</si>
  <si>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</si>
  <si>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</si>
  <si>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</si>
  <si>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</si>
  <si>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</si>
  <si>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</si>
  <si>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</si>
  <si>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</si>
  <si>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</si>
  <si>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</si>
  <si>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</si>
  <si>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</si>
  <si>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</si>
  <si>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</si>
  <si>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</si>
  <si>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</si>
  <si>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</si>
  <si>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</si>
  <si>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</si>
  <si>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</si>
  <si>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</si>
  <si>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</si>
  <si>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</si>
  <si>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</si>
  <si>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</si>
  <si>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</si>
  <si>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</si>
  <si>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</si>
  <si>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</si>
  <si>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</si>
  <si>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</si>
  <si>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</si>
  <si>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</si>
  <si>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</si>
  <si>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</si>
  <si>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</si>
  <si>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</si>
  <si>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</si>
  <si>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</si>
  <si>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</si>
  <si>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</si>
  <si>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</si>
  <si>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</si>
  <si>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</si>
  <si>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</si>
  <si>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</si>
  <si>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</si>
  <si>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</si>
  <si>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</si>
  <si>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</si>
  <si>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</si>
  <si>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</si>
  <si>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</si>
  <si>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</si>
  <si>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</si>
  <si>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</si>
  <si>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</si>
  <si>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</si>
  <si>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</si>
  <si>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</si>
  <si>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</si>
  <si>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</si>
  <si>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</si>
  <si>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</si>
  <si>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</si>
  <si>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</si>
  <si>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</si>
  <si>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</si>
  <si>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</si>
  <si>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</si>
  <si>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</si>
  <si>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</si>
  <si>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</si>
  <si>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</si>
  <si>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</si>
  <si>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</si>
  <si>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</si>
  <si>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</si>
  <si>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</si>
  <si>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</si>
  <si>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</si>
  <si>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</si>
  <si>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</si>
  <si>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</si>
  <si>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</si>
  <si>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</si>
  <si>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</si>
  <si>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</si>
  <si>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</si>
  <si>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</si>
  <si>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</si>
  <si>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</si>
  <si>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</si>
  <si>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</si>
  <si>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</si>
  <si>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</si>
  <si>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</si>
  <si>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</si>
  <si>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</si>
  <si>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</si>
  <si>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</si>
  <si>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</si>
  <si>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</si>
  <si>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</si>
  <si>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</si>
  <si>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</si>
  <si>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</si>
  <si>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</si>
  <si>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</si>
  <si>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</si>
  <si>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</si>
  <si>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</si>
  <si>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</si>
  <si>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</si>
  <si>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</si>
  <si>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</si>
  <si>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</si>
  <si>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</si>
  <si>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</si>
  <si>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</si>
  <si>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</si>
  <si>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</si>
  <si>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</si>
  <si>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</si>
  <si>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</si>
  <si>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</si>
  <si>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</si>
  <si>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</si>
  <si>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</si>
  <si>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</si>
  <si>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</si>
  <si>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</si>
  <si>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</si>
  <si>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</si>
  <si>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</si>
  <si>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</si>
  <si>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</si>
  <si>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</si>
  <si>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</si>
  <si>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</si>
  <si>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</si>
  <si>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</si>
  <si>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</si>
  <si>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</si>
  <si>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</si>
  <si>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</si>
  <si>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</si>
  <si>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</si>
  <si>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</si>
  <si>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</si>
  <si>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</si>
  <si>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</si>
  <si>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</si>
  <si>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</si>
  <si>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</si>
  <si>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</si>
  <si>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</si>
  <si>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</si>
  <si>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</si>
  <si>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</si>
  <si>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</si>
  <si>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</si>
  <si>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</si>
  <si>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</si>
  <si>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</si>
  <si>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</si>
  <si>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</si>
  <si>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</si>
  <si>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</si>
  <si>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</si>
  <si>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</si>
  <si>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</si>
  <si>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</si>
  <si>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</si>
  <si>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</si>
  <si>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</si>
  <si>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</si>
  <si>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</si>
  <si>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</si>
  <si>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</si>
  <si>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</si>
  <si>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</si>
  <si>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</si>
  <si>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</si>
  <si>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</si>
  <si>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</si>
  <si>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</si>
  <si>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</si>
  <si>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</si>
  <si>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</si>
  <si>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</si>
  <si>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</si>
  <si>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</si>
  <si>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</si>
  <si>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</si>
  <si>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</si>
  <si>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</si>
  <si>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</si>
  <si>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</si>
  <si>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</si>
  <si>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</si>
  <si>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</si>
  <si>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</si>
  <si>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</si>
  <si>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</si>
  <si>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</si>
  <si>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</si>
  <si>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</si>
  <si>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</si>
  <si>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</si>
  <si>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</si>
  <si>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</si>
  <si>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</si>
  <si>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</si>
  <si>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</si>
  <si>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</si>
  <si>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</si>
  <si>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</si>
  <si>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</si>
  <si>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</si>
  <si>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</si>
  <si>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</si>
  <si>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</si>
  <si>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</si>
  <si>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</si>
  <si>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</si>
  <si>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</si>
  <si>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</si>
  <si>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</si>
  <si>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</si>
  <si>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</si>
  <si>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</si>
  <si>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</si>
  <si>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</si>
  <si>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</si>
  <si>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</si>
  <si>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</si>
  <si>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</si>
  <si>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</si>
  <si>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</si>
  <si>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</si>
  <si>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</si>
  <si>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</si>
  <si>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</si>
  <si>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</si>
  <si>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</si>
  <si>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</si>
  <si>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</si>
  <si>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</si>
  <si>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</si>
  <si>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</si>
  <si>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</si>
  <si>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</si>
  <si>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</si>
  <si>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</si>
  <si>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</si>
  <si>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</si>
  <si>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</si>
  <si>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</si>
  <si>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</si>
  <si>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</si>
  <si>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</si>
  <si>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</si>
  <si>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</si>
  <si>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</si>
  <si>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</si>
  <si>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</si>
  <si>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</si>
  <si>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</si>
  <si>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</si>
  <si>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</si>
  <si>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</si>
  <si>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</si>
  <si>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</si>
  <si>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</si>
  <si>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</si>
  <si>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</si>
  <si>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</si>
  <si>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</si>
  <si>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</si>
  <si>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</si>
  <si>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</si>
  <si>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</si>
  <si>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</si>
  <si>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</si>
  <si>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</si>
  <si>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</si>
  <si>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</si>
  <si>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</si>
  <si>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</si>
  <si>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</si>
  <si>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</si>
  <si>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</si>
  <si>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</si>
  <si>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</si>
  <si>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</si>
  <si>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</si>
  <si>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</si>
  <si>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</si>
  <si>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</si>
  <si>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</si>
  <si>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</si>
  <si>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</si>
  <si>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</si>
  <si>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</si>
  <si>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</si>
  <si>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</si>
  <si>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</si>
  <si>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</si>
  <si>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</si>
  <si>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</si>
  <si>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</si>
  <si>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</si>
  <si>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</si>
  <si>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</si>
  <si>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</si>
  <si>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</si>
  <si>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</si>
  <si>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</si>
  <si>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</si>
  <si>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</si>
  <si>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</si>
  <si>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</si>
  <si>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</si>
  <si>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</si>
  <si>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</si>
  <si>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</si>
  <si>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</si>
  <si>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</si>
  <si>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</si>
  <si>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</si>
  <si>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</si>
  <si>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</si>
  <si>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</si>
  <si>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</si>
  <si>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</si>
  <si>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</si>
  <si>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</si>
  <si>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</si>
  <si>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</si>
  <si>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</si>
  <si>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</si>
  <si>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</si>
  <si>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</si>
  <si>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</si>
  <si>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</si>
  <si>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</si>
  <si>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</si>
  <si>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</si>
  <si>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</si>
  <si>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</si>
  <si>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</si>
  <si>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</si>
  <si>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</si>
  <si>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</si>
  <si>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</si>
  <si>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</si>
  <si>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</si>
  <si>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</si>
  <si>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</si>
  <si>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</si>
  <si>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</si>
  <si>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</si>
  <si>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</si>
  <si>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</si>
  <si>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</si>
  <si>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</si>
  <si>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</si>
  <si>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</si>
  <si>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</si>
  <si>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</si>
  <si>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</si>
  <si>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</si>
  <si>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</si>
  <si>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</si>
  <si>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</si>
  <si>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</si>
  <si>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</si>
  <si>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</si>
  <si>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</si>
  <si>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</si>
  <si>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</si>
  <si>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</si>
  <si>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</si>
  <si>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</si>
  <si>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</si>
  <si>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</si>
  <si>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</si>
  <si>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</si>
  <si>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</si>
  <si>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</si>
  <si>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</si>
  <si>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</si>
  <si>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</si>
  <si>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</si>
  <si>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</si>
  <si>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</si>
  <si>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</si>
  <si>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</si>
  <si>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</si>
  <si>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</si>
  <si>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</si>
  <si>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</si>
  <si>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</si>
  <si>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</si>
  <si>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</si>
  <si>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</si>
  <si>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</si>
  <si>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</si>
  <si>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</si>
  <si>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</si>
  <si>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</si>
  <si>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</si>
  <si>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</si>
  <si>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</si>
  <si>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</si>
  <si>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</si>
  <si>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</si>
  <si>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</si>
  <si>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</si>
  <si>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</si>
  <si>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</si>
  <si>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</si>
  <si>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</si>
  <si>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</si>
  <si>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</si>
  <si>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</si>
  <si>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</si>
  <si>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</si>
  <si>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</si>
  <si>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</si>
  <si>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</si>
  <si>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</si>
  <si>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</si>
  <si>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</si>
  <si>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</si>
  <si>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</si>
  <si>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</si>
  <si>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</si>
  <si>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</si>
  <si>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</si>
  <si>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</si>
  <si>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</si>
  <si>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</si>
  <si>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</si>
  <si>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</si>
  <si>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</si>
  <si>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</si>
  <si>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</si>
  <si>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</si>
  <si>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</si>
  <si>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</si>
  <si>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</si>
  <si>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</si>
  <si>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</si>
  <si>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</si>
  <si>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</si>
  <si>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</si>
  <si>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</si>
  <si>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</si>
  <si>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</si>
  <si>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</si>
  <si>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</si>
  <si>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</si>
  <si>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</si>
  <si>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</si>
  <si>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</si>
  <si>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</si>
  <si>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</si>
  <si>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</si>
  <si>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</si>
  <si>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</si>
  <si>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</si>
  <si>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</si>
  <si>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</si>
  <si>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</si>
  <si>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</si>
  <si>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</si>
  <si>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</si>
  <si>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</si>
  <si>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</si>
  <si>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</si>
  <si>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</si>
  <si>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</si>
  <si>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</si>
  <si>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</si>
  <si>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</si>
  <si>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</si>
  <si>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</si>
  <si>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</si>
  <si>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</si>
  <si>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</si>
  <si>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</si>
  <si>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</si>
  <si>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</si>
  <si>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</si>
  <si>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</si>
  <si>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</si>
  <si>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</si>
  <si>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</si>
  <si>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</si>
  <si>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</si>
  <si>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</si>
  <si>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</si>
  <si>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</si>
  <si>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</si>
  <si>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</si>
  <si>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</si>
  <si>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</si>
  <si>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</si>
  <si>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</si>
  <si>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</si>
  <si>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</si>
  <si>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</si>
  <si>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</si>
  <si>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</si>
  <si>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</si>
  <si>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</si>
  <si>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</si>
  <si>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</si>
  <si>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</si>
  <si>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</si>
  <si>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</si>
  <si>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</si>
  <si>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</si>
  <si>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</si>
  <si>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</si>
  <si>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</si>
  <si>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</si>
  <si>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</si>
  <si>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</si>
  <si>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</si>
  <si>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</si>
  <si>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</si>
  <si>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</si>
  <si>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</si>
  <si>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</si>
  <si>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</si>
  <si>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</si>
  <si>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</si>
  <si>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</si>
  <si>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</si>
  <si>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</si>
  <si>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</si>
  <si>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</si>
  <si>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</si>
  <si>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</si>
  <si>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</si>
  <si>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</si>
  <si>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</si>
  <si>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</si>
  <si>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</si>
  <si>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</si>
  <si>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</si>
  <si>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</si>
  <si>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</si>
  <si>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</si>
  <si>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</si>
  <si>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</si>
  <si>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</si>
  <si>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</si>
  <si>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</si>
  <si>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</si>
  <si>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</si>
  <si>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</si>
  <si>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</si>
  <si>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</si>
  <si>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</si>
  <si>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</si>
  <si>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</si>
  <si>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</si>
  <si>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</si>
  <si>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</si>
  <si>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</si>
  <si>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</si>
  <si>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</si>
  <si>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</si>
  <si>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</si>
  <si>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</si>
  <si>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</si>
  <si>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</si>
  <si>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</si>
  <si>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</si>
  <si>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</si>
  <si>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</si>
  <si>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</si>
  <si>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</si>
  <si>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</si>
  <si>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</si>
  <si>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</si>
  <si>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</si>
  <si>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</si>
  <si>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</si>
  <si>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</si>
  <si>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</si>
  <si>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</si>
  <si>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</si>
  <si>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</si>
  <si>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</si>
  <si>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</si>
  <si>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</si>
  <si>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</si>
  <si>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</si>
  <si>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</si>
  <si>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</si>
  <si>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</si>
  <si>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</si>
  <si>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</si>
  <si>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</si>
  <si>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</si>
  <si>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</si>
  <si>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</si>
  <si>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</si>
  <si>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</si>
  <si>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</si>
  <si>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</si>
  <si>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</si>
  <si>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</si>
  <si>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</si>
  <si>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</si>
  <si>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</si>
  <si>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</si>
  <si>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</si>
  <si>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</si>
  <si>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</si>
  <si>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</si>
  <si>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</si>
  <si>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</si>
  <si>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</si>
  <si>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</si>
  <si>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</si>
  <si>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</si>
  <si>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</si>
  <si>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</si>
  <si>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</si>
  <si>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</si>
  <si>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</si>
  <si>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</si>
  <si>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</si>
  <si>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</si>
  <si>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</si>
  <si>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</si>
  <si>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</si>
  <si>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</si>
  <si>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</si>
  <si>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</si>
  <si>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</si>
  <si>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</si>
  <si>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</si>
  <si>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</si>
  <si>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</si>
  <si>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</si>
  <si>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</si>
  <si>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</si>
  <si>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</si>
  <si>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</si>
  <si>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</si>
  <si>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</si>
  <si>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</si>
  <si>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</si>
  <si>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</si>
  <si>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</si>
  <si>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</si>
  <si>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</si>
  <si>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</si>
  <si>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</si>
  <si>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</si>
  <si>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</si>
  <si>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</si>
  <si>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</si>
  <si>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</si>
  <si>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</si>
  <si>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</si>
  <si>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</si>
  <si>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</si>
  <si>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</si>
  <si>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</si>
  <si>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</si>
  <si>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</si>
  <si>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</si>
  <si>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</si>
  <si>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</si>
  <si>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</si>
  <si>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</si>
  <si>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</si>
  <si>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</si>
  <si>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</si>
  <si>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</si>
  <si>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</si>
  <si>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</si>
  <si>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</si>
  <si>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</si>
  <si>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</si>
  <si>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</si>
  <si>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</si>
  <si>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</si>
  <si>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</si>
  <si>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</si>
  <si>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</si>
  <si>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</si>
  <si>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</si>
  <si>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</si>
  <si>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</si>
  <si>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</si>
  <si>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</si>
  <si>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</si>
  <si>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</si>
  <si>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</si>
  <si>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</si>
  <si>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</si>
  <si>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</si>
  <si>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</si>
  <si>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</si>
  <si>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</si>
  <si>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</si>
  <si>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</si>
  <si>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</si>
  <si>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</si>
  <si>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</si>
  <si>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</si>
  <si>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</si>
  <si>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</si>
  <si>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</si>
  <si>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</si>
  <si>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</si>
  <si>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</si>
  <si>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</si>
  <si>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</si>
  <si>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</si>
  <si>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</si>
  <si>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</si>
  <si>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</si>
  <si>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</si>
  <si>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</si>
  <si>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</si>
  <si>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</si>
  <si>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</si>
  <si>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</si>
  <si>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</si>
  <si>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</si>
  <si>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</si>
  <si>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</si>
  <si>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</si>
  <si>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</si>
  <si>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</si>
  <si>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</si>
  <si>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</si>
  <si>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</si>
  <si>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</si>
  <si>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</si>
  <si>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</si>
  <si>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</si>
  <si>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</si>
  <si>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</si>
  <si>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</si>
  <si>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</si>
  <si>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</si>
  <si>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</si>
  <si>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</si>
  <si>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</si>
  <si>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</si>
  <si>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</si>
  <si>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</si>
  <si>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</si>
  <si>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</si>
  <si>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</si>
  <si>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</si>
  <si>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</si>
  <si>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</si>
  <si>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</si>
  <si>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</si>
  <si>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</si>
  <si>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</si>
  <si>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</si>
  <si>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</si>
  <si>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</si>
  <si>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</si>
  <si>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</si>
  <si>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</si>
  <si>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</si>
  <si>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</si>
  <si>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</si>
  <si>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</si>
  <si>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</si>
  <si>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</si>
  <si>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</si>
  <si>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</si>
  <si>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</si>
  <si>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</si>
  <si>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</si>
  <si>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</si>
  <si>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</si>
  <si>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</si>
  <si>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</si>
  <si>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</si>
  <si>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</si>
  <si>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</si>
  <si>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</si>
  <si>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</si>
  <si>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</si>
  <si>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</si>
  <si>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</si>
  <si>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</si>
  <si>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</si>
  <si>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</si>
  <si>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</si>
  <si>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</si>
  <si>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</si>
  <si>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</si>
  <si>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</si>
  <si>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</si>
  <si>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</si>
  <si>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</si>
  <si>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</si>
  <si>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</si>
  <si>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</si>
  <si>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</si>
  <si>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</si>
  <si>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</si>
  <si>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</si>
  <si>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</si>
  <si>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</si>
  <si>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</si>
  <si>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</si>
  <si>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</si>
  <si>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</si>
  <si>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</si>
  <si>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</si>
  <si>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</si>
  <si>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</si>
  <si>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</si>
  <si>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</si>
  <si>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</si>
  <si>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</si>
  <si>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</si>
  <si>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</si>
  <si>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</si>
  <si>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</si>
  <si>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</si>
  <si>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</si>
  <si>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</si>
  <si>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</si>
  <si>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</si>
  <si>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</si>
  <si>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</si>
  <si>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</si>
  <si>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</si>
  <si>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</si>
  <si>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</si>
  <si>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</si>
  <si>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</si>
  <si>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</si>
  <si>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</si>
  <si>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</si>
  <si>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</si>
  <si>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</si>
  <si>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</si>
  <si>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</si>
  <si>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</si>
  <si>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</si>
  <si>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</si>
  <si>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</si>
  <si>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</si>
  <si>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</si>
  <si>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</si>
  <si>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</si>
  <si>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</si>
  <si>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</si>
  <si>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</si>
  <si>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</si>
  <si>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</si>
  <si>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</si>
  <si>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</si>
  <si>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</si>
  <si>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</si>
  <si>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</si>
  <si>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</si>
  <si>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</si>
  <si>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</si>
  <si>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</si>
  <si>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</si>
  <si>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</si>
  <si>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</si>
  <si>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</si>
  <si>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</si>
  <si>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</si>
  <si>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</si>
  <si>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</si>
  <si>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</si>
  <si>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</si>
  <si>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</si>
  <si>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</si>
  <si>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</si>
  <si>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</si>
  <si>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</si>
  <si>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</si>
  <si>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</si>
  <si>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</si>
  <si>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</si>
  <si>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</si>
  <si>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</si>
  <si>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</si>
  <si>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</si>
  <si>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</si>
  <si>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</si>
  <si>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</si>
  <si>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</si>
  <si>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</si>
  <si>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</si>
  <si>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</si>
  <si>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</si>
  <si>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</si>
  <si>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</si>
  <si>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</si>
  <si>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</si>
  <si>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</si>
  <si>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</si>
  <si>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</si>
  <si>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</si>
  <si>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</si>
  <si>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</si>
  <si>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</si>
  <si>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</si>
  <si>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</si>
  <si>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</si>
  <si>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</si>
  <si>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</si>
  <si>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</si>
  <si>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</si>
  <si>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</si>
  <si>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</si>
  <si>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</si>
  <si>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</si>
  <si>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</si>
  <si>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</si>
  <si>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</si>
  <si>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</si>
  <si>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</si>
  <si>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</si>
  <si>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</si>
  <si>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</si>
  <si>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</si>
  <si>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</si>
  <si>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</si>
  <si>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</si>
  <si>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</si>
  <si>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</si>
  <si>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</si>
  <si>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</si>
  <si>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</si>
  <si>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</si>
  <si>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</si>
  <si>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</si>
  <si>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</si>
  <si>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</si>
  <si>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</si>
  <si>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</si>
  <si>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</si>
  <si>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</si>
  <si>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</si>
  <si>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</si>
  <si>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</si>
  <si>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</si>
  <si>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</si>
  <si>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</si>
  <si>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</si>
  <si>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</si>
  <si>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</si>
  <si>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</si>
  <si>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</si>
  <si>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</si>
  <si>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</si>
  <si>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</si>
  <si>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</si>
  <si>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</si>
  <si>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</si>
  <si>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</si>
  <si>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</si>
  <si>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</si>
  <si>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</si>
  <si>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</si>
  <si>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</si>
  <si>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</si>
  <si>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</si>
  <si>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</si>
  <si>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</si>
  <si>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</si>
  <si>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</si>
  <si>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</si>
  <si>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</si>
  <si>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</si>
  <si>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</si>
  <si>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</si>
  <si>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</si>
  <si>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</si>
  <si>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</si>
  <si>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</si>
  <si>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</si>
  <si>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</si>
  <si>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</si>
  <si>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</si>
  <si>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</si>
  <si>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</si>
  <si>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</si>
  <si>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</si>
  <si>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</si>
  <si>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</si>
  <si>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</si>
  <si>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</si>
  <si>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</si>
  <si>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</si>
  <si>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</si>
  <si>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</si>
  <si>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</si>
  <si>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</si>
  <si>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</si>
  <si>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</si>
  <si>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</si>
  <si>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</si>
  <si>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</si>
  <si>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</si>
  <si>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</si>
  <si>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</si>
  <si>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</si>
  <si>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</si>
  <si>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</si>
  <si>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</si>
  <si>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</si>
  <si>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</si>
  <si>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</si>
  <si>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</si>
  <si>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</si>
  <si>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</si>
  <si>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</si>
  <si>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</si>
  <si>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</si>
  <si>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</si>
  <si>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</si>
  <si>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</si>
  <si>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</si>
  <si>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</si>
  <si>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</si>
  <si>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</si>
  <si>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</si>
  <si>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</si>
  <si>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</si>
  <si>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</si>
  <si>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</si>
  <si>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</si>
  <si>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</si>
  <si>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</si>
  <si>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</si>
  <si>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</si>
  <si>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</si>
  <si>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</si>
  <si>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</si>
  <si>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</si>
  <si>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</si>
  <si>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</si>
  <si>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</si>
  <si>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</si>
  <si>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</si>
  <si>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</si>
  <si>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</si>
  <si>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</si>
  <si>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</si>
  <si>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</si>
  <si>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</si>
  <si>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</si>
  <si>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</si>
  <si>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</si>
  <si>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</si>
  <si>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</si>
  <si>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</si>
  <si>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</si>
  <si>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</si>
  <si>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</si>
  <si>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</si>
  <si>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</si>
  <si>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</si>
  <si>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</si>
  <si>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</si>
  <si>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</si>
  <si>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</si>
  <si>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</si>
  <si>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</si>
  <si>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</si>
  <si>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</si>
  <si>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</si>
  <si>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</si>
  <si>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</si>
  <si>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</si>
  <si>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</si>
  <si>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</si>
  <si>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</si>
  <si>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</si>
  <si>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</si>
  <si>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</si>
  <si>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</si>
  <si>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</si>
  <si>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</si>
  <si>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</si>
  <si>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</si>
  <si>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</si>
  <si>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</si>
  <si>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</si>
  <si>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</si>
  <si>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</si>
  <si>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</si>
  <si>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</si>
  <si>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</si>
  <si>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</si>
  <si>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</si>
  <si>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</si>
  <si>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</si>
  <si>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</si>
  <si>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</si>
  <si>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</si>
  <si>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</si>
  <si>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</si>
  <si>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</si>
  <si>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</si>
  <si>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</si>
  <si>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</si>
  <si>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</si>
  <si>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</si>
  <si>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</si>
  <si>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</si>
  <si>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</si>
  <si>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</si>
  <si>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</si>
  <si>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</si>
  <si>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</si>
  <si>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</si>
  <si>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</si>
  <si>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</si>
  <si>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</si>
  <si>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</si>
  <si>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</si>
  <si>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</si>
  <si>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</si>
  <si>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</si>
  <si>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</si>
  <si>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</si>
  <si>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</si>
  <si>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</si>
  <si>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</si>
  <si>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</si>
  <si>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</si>
  <si>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</si>
  <si>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</si>
  <si>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</si>
  <si>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</si>
  <si>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</si>
  <si>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</si>
  <si>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</si>
  <si>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</si>
  <si>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</si>
  <si>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</si>
  <si>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</si>
  <si>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</si>
  <si>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</si>
  <si>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</si>
  <si>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</si>
  <si>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</si>
  <si>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</si>
  <si>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</si>
  <si>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</si>
  <si>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</si>
  <si>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</si>
  <si>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</si>
  <si>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</si>
  <si>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</si>
  <si>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</si>
  <si>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</si>
  <si>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</si>
  <si>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</si>
  <si>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</si>
  <si>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</si>
  <si>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</si>
  <si>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</si>
  <si>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</si>
  <si>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</si>
  <si>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</si>
  <si>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</si>
  <si>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</si>
  <si>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</si>
  <si>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</si>
  <si>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</si>
  <si>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</si>
  <si>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</si>
  <si>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</si>
  <si>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</si>
  <si>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</si>
  <si>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</si>
  <si>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</si>
  <si>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</si>
  <si>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</si>
  <si>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</si>
  <si>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</si>
  <si>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</si>
  <si>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</si>
  <si>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</si>
  <si>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</si>
  <si>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</si>
  <si>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</si>
  <si>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</si>
  <si>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</si>
  <si>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</si>
  <si>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</si>
  <si>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</si>
  <si>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</si>
  <si>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</si>
  <si>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</si>
  <si>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</si>
  <si>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</si>
  <si>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</si>
  <si>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</si>
  <si>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</si>
  <si>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</si>
  <si>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</si>
  <si>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</si>
  <si>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</si>
  <si>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</si>
  <si>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</si>
  <si>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</si>
  <si>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</si>
  <si>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</si>
  <si>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</si>
  <si>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</si>
  <si>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</si>
  <si>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</si>
  <si>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</si>
  <si>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</si>
  <si>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</si>
  <si>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</si>
  <si>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</si>
  <si>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</si>
  <si>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</si>
  <si>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</si>
  <si>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</si>
  <si>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</si>
  <si>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</si>
  <si>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</si>
  <si>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</si>
  <si>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</si>
  <si>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</si>
  <si>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</si>
  <si>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</si>
  <si>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</si>
  <si>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</si>
  <si>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</si>
  <si>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</si>
  <si>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</si>
  <si>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</si>
  <si>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</si>
  <si>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</si>
  <si>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</si>
  <si>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</si>
  <si>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</si>
  <si>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</si>
  <si>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</si>
  <si>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</si>
  <si>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</si>
  <si>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</si>
  <si>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</si>
  <si>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</si>
  <si>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</si>
  <si>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</si>
  <si>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</si>
  <si>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</si>
  <si>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</si>
  <si>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</si>
  <si>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</si>
  <si>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</si>
  <si>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</si>
  <si>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</si>
  <si>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</si>
  <si>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</si>
  <si>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</si>
  <si>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</si>
  <si>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</si>
  <si>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</si>
  <si>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</si>
  <si>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</si>
  <si>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</si>
  <si>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</si>
  <si>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</si>
  <si>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</si>
  <si>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</si>
  <si>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</si>
  <si>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</si>
  <si>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</si>
  <si>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</si>
  <si>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</si>
  <si>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</si>
  <si>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</si>
  <si>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</si>
  <si>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</si>
  <si>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</si>
  <si>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</si>
  <si>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</si>
  <si>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</si>
  <si>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</si>
  <si>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</si>
  <si>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</si>
  <si>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</si>
  <si>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</si>
  <si>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</si>
  <si>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</si>
  <si>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</si>
  <si>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</si>
  <si>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</si>
  <si>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</si>
  <si>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</si>
  <si>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</si>
  <si>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</si>
  <si>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</si>
  <si>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</si>
  <si>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</si>
  <si>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</si>
  <si>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</si>
  <si>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</si>
  <si>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</si>
  <si>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</si>
  <si>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</si>
  <si>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</si>
  <si>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</si>
  <si>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</si>
  <si>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</si>
  <si>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</si>
  <si>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</si>
  <si>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</si>
  <si>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</si>
  <si>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</si>
  <si>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</si>
  <si>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</si>
  <si>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</si>
  <si>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</si>
  <si>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</si>
  <si>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</si>
  <si>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</si>
  <si>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</si>
  <si>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</si>
  <si>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</si>
  <si>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</si>
  <si>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</si>
  <si>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</si>
  <si>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</si>
  <si>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</si>
  <si>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</si>
  <si>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</si>
  <si>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</si>
  <si>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</si>
  <si>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</si>
  <si>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</si>
  <si>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</si>
  <si>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</si>
  <si>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</si>
  <si>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</si>
  <si>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</si>
  <si>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</si>
  <si>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</si>
  <si>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</si>
  <si>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</si>
  <si>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</si>
  <si>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</si>
  <si>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</si>
  <si>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</si>
  <si>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</si>
  <si>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</si>
  <si>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</si>
  <si>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</si>
  <si>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</si>
  <si>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</si>
  <si>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</si>
  <si>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</si>
  <si>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</si>
  <si>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</si>
  <si>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</si>
  <si>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</si>
  <si>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</si>
  <si>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</si>
  <si>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</si>
  <si>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</si>
  <si>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</si>
  <si>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</si>
  <si>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</si>
  <si>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</si>
  <si>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</si>
  <si>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</si>
  <si>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</si>
  <si>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</si>
  <si>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</si>
  <si>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</si>
  <si>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</si>
  <si>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</si>
  <si>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</si>
  <si>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</si>
  <si>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</si>
  <si>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</si>
  <si>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</si>
  <si>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</si>
  <si>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</si>
  <si>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</si>
  <si>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</si>
  <si>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</si>
  <si>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</si>
  <si>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</si>
  <si>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</si>
  <si>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</si>
  <si>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</si>
  <si>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</si>
  <si>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</si>
  <si>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</si>
  <si>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</si>
  <si>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</si>
  <si>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</si>
  <si>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</si>
  <si>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</si>
  <si>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</si>
  <si>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</si>
  <si>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</si>
  <si>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</si>
  <si>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</si>
  <si>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</si>
  <si>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</si>
  <si>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</si>
  <si>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</si>
  <si>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</si>
  <si>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</si>
  <si>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</si>
  <si>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</si>
  <si>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</si>
  <si>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</si>
  <si>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</si>
  <si>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</si>
  <si>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</si>
  <si>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</si>
  <si>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</si>
  <si>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</si>
  <si>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</si>
  <si>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</si>
  <si>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</si>
  <si>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</si>
  <si>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</si>
  <si>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</si>
  <si>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</si>
  <si>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</si>
  <si>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</si>
  <si>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</si>
  <si>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</si>
  <si>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</si>
  <si>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</si>
  <si>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</si>
  <si>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</si>
  <si>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</si>
  <si>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</si>
  <si>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</si>
  <si>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</si>
  <si>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</si>
  <si>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</si>
  <si>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</si>
  <si>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</si>
  <si>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</si>
  <si>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</si>
  <si>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</si>
  <si>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</si>
  <si>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</si>
  <si>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</si>
  <si>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</si>
  <si>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</si>
  <si>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</si>
  <si>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</si>
  <si>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</si>
  <si>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</si>
  <si>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</si>
  <si>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</si>
  <si>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</si>
  <si>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</si>
  <si>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</si>
  <si>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</si>
  <si>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</si>
  <si>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</si>
  <si>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</si>
  <si>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</si>
  <si>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</si>
  <si>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</si>
  <si>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</si>
  <si>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</si>
  <si>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</si>
  <si>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</si>
  <si>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</si>
  <si>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</si>
  <si>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</si>
  <si>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</si>
  <si>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</si>
  <si>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</si>
  <si>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</si>
  <si>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</si>
  <si>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</si>
  <si>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</si>
  <si>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</si>
  <si>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</si>
  <si>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</si>
  <si>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</si>
  <si>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</si>
  <si>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</si>
  <si>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</si>
  <si>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</si>
  <si>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</si>
  <si>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</si>
  <si>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</si>
  <si>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</si>
  <si>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</si>
  <si>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</si>
  <si>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</si>
  <si>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</si>
  <si>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</si>
  <si>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</si>
  <si>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</si>
  <si>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</si>
  <si>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</si>
  <si>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</si>
  <si>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</si>
  <si>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</si>
  <si>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</si>
  <si>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</si>
  <si>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</si>
  <si>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</si>
  <si>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</si>
  <si>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</si>
  <si>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</si>
  <si>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</si>
  <si>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</si>
  <si>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</si>
  <si>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</si>
  <si>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</si>
  <si>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</si>
  <si>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</si>
  <si>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</si>
  <si>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</si>
  <si>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</si>
  <si>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</si>
  <si>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</si>
  <si>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</si>
  <si>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</si>
  <si>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</si>
  <si>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</si>
  <si>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</si>
  <si>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</si>
  <si>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</si>
  <si>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</si>
  <si>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</si>
  <si>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</si>
  <si>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</si>
  <si>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</si>
  <si>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</si>
  <si>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</si>
  <si>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</si>
  <si>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</si>
  <si>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</si>
  <si>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</si>
  <si>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</si>
  <si>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</si>
  <si>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</si>
  <si>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</si>
  <si>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</si>
  <si>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</si>
  <si>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</si>
  <si>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</si>
  <si>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</si>
  <si>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</si>
  <si>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</si>
  <si>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</si>
  <si>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</si>
  <si>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</si>
  <si>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</si>
  <si>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</si>
  <si>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</si>
  <si>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</si>
  <si>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</si>
  <si>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</si>
  <si>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</si>
  <si>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</si>
  <si>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</si>
  <si>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</si>
  <si>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</si>
  <si>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</si>
  <si>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</si>
  <si>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</si>
  <si>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</si>
  <si>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</si>
  <si>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</si>
  <si>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</si>
  <si>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</si>
  <si>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</si>
  <si>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</si>
  <si>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</si>
  <si>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</si>
  <si>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</si>
  <si>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</si>
  <si>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</si>
  <si>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</si>
  <si>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</si>
  <si>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</si>
  <si>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</si>
  <si>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</si>
  <si>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</si>
  <si>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</si>
  <si>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</si>
  <si>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</si>
  <si>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</si>
  <si>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</si>
  <si>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</si>
  <si>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</si>
  <si>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</si>
  <si>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</si>
  <si>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</si>
  <si>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</si>
  <si>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</si>
  <si>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</si>
  <si>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</si>
  <si>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</si>
  <si>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</si>
  <si>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</si>
  <si>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</si>
  <si>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</si>
  <si>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</si>
  <si>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</si>
  <si>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</si>
  <si>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</si>
  <si>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</si>
  <si>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</si>
  <si>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</si>
  <si>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</si>
  <si>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</si>
  <si>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</si>
  <si>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</si>
  <si>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</si>
  <si>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</si>
  <si>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</si>
  <si>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</si>
  <si>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</si>
  <si>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</si>
  <si>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</si>
  <si>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</si>
  <si>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</si>
  <si>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</si>
  <si>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</si>
  <si>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</si>
  <si>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</si>
  <si>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</si>
  <si>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</si>
  <si>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</si>
  <si>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</si>
  <si>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</si>
  <si>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</si>
  <si>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</si>
  <si>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</si>
  <si>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</si>
  <si>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</si>
  <si>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</si>
  <si>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</si>
  <si>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</si>
  <si>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</si>
  <si>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</si>
  <si>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</si>
  <si>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</si>
  <si>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</si>
  <si>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</si>
  <si>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</si>
  <si>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</si>
  <si>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</si>
  <si>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</si>
  <si>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</si>
  <si>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</si>
  <si>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</si>
  <si>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</si>
  <si>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</si>
  <si>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</si>
  <si>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</si>
  <si>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</si>
  <si>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</si>
  <si>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</si>
  <si>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</si>
  <si>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</si>
  <si>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</si>
  <si>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</si>
  <si>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</si>
  <si>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</si>
  <si>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</si>
  <si>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</si>
  <si>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</si>
  <si>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</si>
  <si>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</si>
  <si>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</si>
  <si>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</si>
  <si>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</si>
  <si>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</si>
  <si>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</si>
  <si>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</si>
  <si>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</si>
  <si>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</si>
  <si>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</si>
  <si>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</si>
  <si>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</si>
  <si>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</si>
  <si>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</si>
  <si>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</si>
  <si>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</si>
  <si>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</si>
  <si>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</si>
  <si>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</si>
  <si>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</si>
  <si>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</si>
  <si>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</si>
  <si>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</si>
  <si>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</si>
  <si>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</si>
  <si>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</si>
  <si>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</si>
  <si>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</si>
  <si>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</si>
  <si>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</si>
  <si>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</si>
  <si>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</si>
  <si>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</si>
  <si>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</si>
  <si>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</si>
  <si>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</si>
  <si>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</si>
  <si>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</si>
  <si>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</si>
  <si>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</si>
  <si>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</si>
  <si>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</si>
  <si>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</si>
  <si>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</si>
  <si>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</si>
  <si>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</si>
  <si>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</si>
  <si>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</si>
  <si>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</si>
  <si>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</si>
  <si>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</si>
  <si>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</si>
  <si>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</si>
  <si>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</si>
  <si>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</si>
  <si>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</si>
  <si>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</si>
  <si>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</si>
  <si>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</si>
  <si>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</si>
  <si>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</si>
  <si>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</si>
  <si>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</si>
  <si>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</si>
  <si>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</si>
  <si>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</si>
  <si>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</si>
  <si>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</si>
  <si>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</si>
  <si>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</si>
  <si>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</si>
  <si>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</si>
  <si>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</si>
  <si>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</si>
  <si>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</si>
  <si>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</si>
  <si>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</si>
  <si>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</si>
  <si>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</si>
  <si>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</si>
  <si>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</si>
  <si>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</si>
  <si>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</si>
  <si>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</si>
  <si>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</si>
  <si>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</si>
  <si>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</si>
  <si>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</si>
  <si>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</si>
  <si>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</si>
  <si>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</si>
  <si>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</si>
  <si>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</si>
  <si>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</si>
  <si>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</si>
  <si>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</si>
  <si>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</si>
  <si>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</si>
  <si>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</si>
  <si>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</si>
  <si>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</si>
  <si>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</si>
  <si>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</si>
  <si>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</si>
  <si>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</si>
  <si>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</si>
  <si>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</si>
  <si>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</si>
  <si>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</si>
  <si>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</si>
  <si>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</si>
  <si>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</si>
  <si>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</si>
  <si>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</si>
  <si>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</si>
  <si>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</si>
  <si>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</si>
  <si>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</si>
  <si>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</si>
  <si>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</si>
  <si>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</si>
  <si>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</si>
  <si>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</si>
  <si>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</si>
  <si>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</si>
  <si>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</si>
  <si>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</si>
  <si>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</si>
  <si>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</si>
  <si>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</si>
  <si>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</si>
  <si>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</si>
  <si>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</si>
  <si>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</si>
  <si>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</si>
  <si>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</si>
  <si>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</si>
  <si>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</si>
  <si>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</si>
  <si>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</si>
  <si>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</si>
  <si>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</si>
  <si>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</si>
  <si>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</si>
  <si>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</si>
  <si>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</si>
  <si>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</si>
  <si>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</si>
  <si>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</si>
  <si>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</si>
  <si>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</si>
  <si>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</si>
  <si>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</si>
  <si>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</si>
  <si>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</si>
  <si>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</si>
  <si>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</si>
  <si>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</si>
  <si>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</si>
  <si>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</si>
  <si>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</si>
  <si>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</si>
  <si>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</si>
  <si>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</si>
  <si>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</si>
  <si>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</si>
  <si>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</si>
  <si>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</si>
  <si>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</si>
  <si>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</si>
  <si>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</si>
  <si>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</si>
  <si>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</si>
  <si>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</si>
  <si>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</si>
  <si>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</si>
  <si>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</si>
  <si>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</si>
  <si>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</si>
  <si>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</si>
  <si>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</si>
  <si>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</si>
  <si>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</si>
  <si>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</si>
  <si>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</si>
  <si>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</si>
  <si>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</si>
  <si>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</si>
  <si>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</si>
  <si>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</si>
  <si>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</si>
  <si>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</si>
  <si>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</si>
  <si>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</si>
  <si>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</si>
  <si>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</si>
  <si>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</si>
  <si>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</si>
  <si>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</si>
  <si>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</si>
  <si>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</si>
  <si>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</si>
  <si>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</si>
  <si>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</si>
  <si>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</si>
  <si>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</si>
  <si>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</si>
  <si>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</si>
  <si>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</si>
  <si>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</si>
  <si>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</si>
  <si>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</si>
  <si>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</si>
  <si>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</si>
  <si>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</si>
  <si>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</si>
  <si>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</si>
  <si>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</si>
  <si>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</si>
  <si>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</si>
  <si>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</si>
  <si>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</si>
  <si>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</si>
  <si>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</si>
  <si>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</si>
  <si>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</si>
  <si>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</si>
  <si>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</si>
  <si>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</si>
  <si>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</si>
  <si>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</si>
  <si>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</si>
  <si>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</si>
  <si>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</si>
  <si>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</si>
  <si>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</si>
  <si>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</si>
  <si>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</si>
  <si>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</si>
  <si>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</si>
  <si>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</si>
  <si>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</si>
  <si>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</si>
  <si>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</si>
  <si>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</si>
  <si>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</si>
  <si>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</si>
  <si>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</si>
  <si>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</si>
  <si>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</si>
  <si>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</si>
  <si>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</si>
  <si>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</si>
  <si>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</si>
  <si>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</si>
  <si>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</si>
  <si>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</si>
  <si>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</si>
  <si>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</si>
  <si>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</si>
  <si>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</si>
  <si>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</si>
  <si>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</si>
  <si>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</si>
  <si>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</si>
  <si>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</si>
  <si>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</si>
  <si>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</si>
  <si>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</si>
  <si>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</si>
  <si>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</si>
  <si>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</si>
  <si>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</si>
  <si>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</si>
  <si>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</si>
  <si>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</si>
  <si>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</si>
  <si>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</si>
  <si>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</si>
  <si>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</si>
  <si>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</si>
  <si>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</si>
  <si>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</si>
  <si>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</si>
  <si>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</si>
  <si>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</si>
  <si>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</si>
  <si>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</si>
  <si>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</si>
  <si>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</si>
  <si>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</si>
  <si>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</si>
  <si>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</si>
  <si>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</si>
  <si>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</si>
  <si>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</si>
  <si>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</si>
  <si>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</si>
  <si>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</si>
  <si>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</si>
  <si>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</si>
  <si>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</si>
  <si>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</si>
  <si>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</si>
  <si>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</si>
  <si>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</si>
  <si>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</si>
  <si>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</si>
  <si>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</si>
  <si>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</si>
  <si>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</si>
  <si>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</si>
  <si>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</si>
  <si>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</si>
  <si>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</si>
  <si>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</si>
  <si>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</si>
  <si>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</si>
  <si>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</si>
  <si>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</si>
  <si>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</si>
  <si>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</si>
  <si>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</si>
  <si>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</si>
  <si>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</si>
  <si>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</si>
  <si>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</si>
  <si>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</si>
  <si>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</si>
  <si>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</si>
  <si>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</si>
  <si>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</si>
  <si>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</si>
  <si>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</si>
  <si>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</si>
  <si>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</si>
  <si>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</si>
  <si>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</si>
  <si>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</si>
  <si>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</si>
  <si>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</si>
  <si>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</si>
  <si>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</si>
  <si>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</si>
  <si>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</si>
  <si>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</si>
  <si>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</si>
  <si>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</si>
  <si>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</si>
  <si>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</si>
  <si>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</si>
  <si>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</si>
  <si>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</si>
  <si>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</si>
  <si>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</si>
  <si>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</si>
  <si>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</si>
  <si>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</si>
  <si>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</si>
  <si>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</si>
  <si>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</si>
  <si>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</si>
  <si>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</si>
  <si>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</si>
  <si>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</si>
  <si>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</si>
  <si>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</si>
  <si>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</si>
  <si>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</si>
  <si>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</si>
  <si>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</si>
  <si>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</si>
  <si>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</si>
  <si>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</si>
  <si>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</si>
  <si>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</si>
  <si>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</si>
  <si>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</si>
  <si>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</si>
  <si>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</si>
  <si>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</si>
  <si>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</si>
  <si>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</si>
  <si>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</si>
  <si>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</si>
  <si>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</si>
  <si>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</si>
  <si>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</si>
  <si>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</si>
  <si>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</si>
  <si>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</si>
  <si>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</si>
  <si>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</si>
  <si>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</si>
  <si>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</si>
  <si>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</si>
  <si>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</si>
  <si>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</si>
  <si>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</si>
  <si>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</si>
  <si>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</si>
  <si>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</si>
  <si>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</si>
  <si>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</si>
  <si>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</si>
  <si>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</si>
  <si>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</si>
  <si>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</si>
  <si>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</si>
  <si>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</si>
  <si>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</si>
  <si>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</si>
  <si>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</si>
  <si>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</si>
  <si>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</si>
  <si>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</si>
  <si>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</si>
  <si>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</si>
  <si>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</si>
  <si>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</si>
  <si>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</si>
  <si>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</si>
  <si>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</si>
  <si>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</si>
  <si>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</si>
  <si>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</si>
  <si>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</si>
  <si>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</si>
  <si>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</si>
  <si>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</si>
  <si>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</si>
  <si>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</si>
  <si>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</si>
  <si>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</si>
  <si>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</si>
  <si>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</si>
  <si>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</si>
  <si>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</si>
  <si>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</si>
  <si>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</si>
  <si>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</si>
  <si>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</si>
  <si>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</si>
  <si>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</si>
  <si>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</si>
  <si>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</si>
  <si>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</si>
  <si>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</si>
  <si>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</si>
  <si>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</si>
  <si>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</si>
  <si>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</si>
  <si>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</si>
  <si>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</si>
  <si>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</si>
  <si>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</si>
  <si>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</si>
  <si>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</si>
  <si>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</si>
  <si>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</si>
  <si>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</si>
  <si>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</si>
  <si>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</si>
  <si>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</si>
  <si>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</si>
  <si>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</si>
  <si>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</si>
  <si>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</si>
  <si>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</si>
  <si>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</si>
  <si>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</si>
  <si>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</si>
  <si>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</si>
  <si>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</si>
  <si>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</si>
  <si>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</si>
  <si>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</si>
  <si>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</si>
  <si>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</si>
  <si>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</si>
  <si>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</si>
  <si>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</si>
  <si>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</si>
  <si>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</si>
  <si>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</si>
  <si>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</si>
  <si>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</si>
  <si>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</si>
  <si>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</si>
  <si>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</si>
  <si>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</si>
  <si>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</si>
  <si>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</si>
  <si>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</si>
  <si>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</si>
  <si>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</si>
  <si>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</si>
  <si>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</si>
  <si>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</si>
  <si>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</si>
  <si>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</si>
  <si>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</si>
  <si>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</si>
  <si>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</si>
  <si>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</si>
  <si>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</si>
  <si>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</si>
  <si>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</si>
  <si>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</si>
  <si>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</si>
  <si>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</si>
  <si>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</si>
  <si>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</si>
  <si>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</si>
  <si>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</si>
  <si>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</si>
  <si>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</si>
  <si>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</si>
  <si>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</si>
  <si>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</si>
  <si>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</si>
  <si>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</si>
  <si>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</si>
  <si>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</si>
  <si>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</si>
  <si>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</si>
  <si>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</si>
  <si>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</si>
  <si>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</si>
  <si>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</si>
  <si>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</si>
  <si>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</si>
  <si>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</si>
  <si>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</si>
  <si>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</si>
  <si>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</si>
  <si>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</si>
  <si>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</si>
  <si>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</si>
  <si>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</si>
  <si>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</si>
  <si>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</si>
  <si>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</si>
  <si>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</si>
  <si>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</si>
  <si>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</si>
  <si>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</si>
  <si>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</si>
  <si>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</si>
  <si>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</si>
  <si>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</si>
  <si>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</si>
  <si>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</si>
  <si>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</si>
  <si>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</si>
  <si>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</si>
  <si>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</si>
  <si>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</si>
  <si>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</si>
  <si>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</si>
  <si>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</si>
  <si>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</si>
  <si>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</si>
  <si>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</si>
  <si>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</si>
  <si>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</si>
  <si>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</si>
  <si>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</si>
  <si>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</si>
  <si>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</si>
  <si>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</si>
  <si>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</si>
  <si>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</si>
  <si>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</si>
  <si>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</si>
  <si>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</si>
  <si>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</si>
  <si>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</si>
  <si>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</si>
  <si>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</si>
  <si>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</si>
  <si>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</si>
  <si>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</si>
  <si>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</si>
  <si>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</si>
  <si>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</si>
  <si>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</si>
  <si>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</si>
  <si>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</si>
  <si>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</si>
  <si>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</si>
  <si>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</si>
  <si>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</si>
  <si>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</si>
  <si>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</si>
  <si>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</si>
  <si>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</si>
  <si>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</si>
  <si>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</si>
  <si>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</si>
  <si>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</si>
  <si>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</si>
  <si>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</si>
  <si>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</si>
  <si>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</si>
  <si>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</si>
  <si>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</si>
  <si>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</si>
  <si>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</si>
  <si>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</si>
  <si>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</si>
  <si>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</si>
  <si>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</si>
  <si>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</si>
  <si>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</si>
  <si>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</si>
  <si>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</si>
  <si>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</si>
  <si>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</si>
  <si>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</si>
  <si>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</si>
  <si>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</si>
  <si>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</si>
  <si>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</si>
  <si>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</si>
  <si>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</si>
  <si>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</si>
  <si>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</si>
  <si>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</si>
  <si>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</si>
  <si>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</si>
  <si>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</si>
  <si>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</si>
  <si>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</si>
  <si>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</si>
  <si>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</si>
  <si>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</si>
  <si>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</si>
  <si>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</si>
  <si>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</si>
  <si>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</si>
  <si>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</si>
  <si>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</si>
  <si>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</si>
  <si>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</si>
  <si>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</si>
  <si>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</si>
  <si>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</si>
  <si>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</si>
  <si>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</si>
  <si>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</si>
  <si>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</si>
  <si>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</si>
  <si>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</si>
  <si>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</si>
  <si>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</si>
  <si>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</si>
  <si>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</si>
  <si>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</si>
  <si>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</si>
  <si>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</si>
  <si>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</si>
  <si>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</si>
  <si>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</si>
  <si>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</si>
  <si>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</si>
  <si>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</si>
  <si>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</si>
  <si>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</si>
  <si>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</si>
  <si>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</si>
  <si>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</si>
  <si>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</si>
  <si>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</si>
  <si>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</si>
  <si>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</si>
  <si>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</si>
  <si>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</si>
  <si>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</si>
  <si>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</si>
  <si>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</si>
  <si>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</si>
  <si>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</si>
  <si>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</si>
  <si>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</si>
  <si>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</si>
  <si>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</si>
  <si>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</si>
  <si>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</si>
  <si>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</si>
  <si>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</si>
  <si>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</si>
  <si>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</si>
  <si>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</si>
  <si>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</si>
  <si>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</si>
  <si>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</si>
  <si>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</si>
  <si>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</si>
  <si>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</si>
  <si>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</si>
  <si>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</si>
  <si>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</si>
  <si>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</si>
  <si>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</si>
  <si>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</si>
  <si>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</si>
  <si>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</si>
  <si>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</si>
  <si>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</si>
  <si>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</si>
  <si>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</si>
  <si>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</si>
  <si>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</si>
  <si>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</si>
  <si>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</si>
  <si>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</si>
  <si>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</si>
  <si>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</si>
  <si>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</si>
  <si>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</si>
  <si>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</si>
  <si>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</si>
  <si>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</si>
  <si>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</si>
  <si>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</si>
  <si>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</si>
  <si>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</si>
  <si>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</si>
  <si>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</si>
  <si>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</si>
  <si>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</si>
  <si>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</si>
  <si>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</si>
  <si>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</si>
  <si>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</si>
  <si>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</si>
  <si>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</si>
  <si>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</si>
  <si>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</si>
  <si>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</si>
  <si>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</si>
  <si>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</si>
  <si>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</si>
  <si>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</si>
  <si>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</si>
  <si>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</si>
  <si>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</si>
  <si>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</si>
  <si>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</si>
  <si>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</si>
  <si>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</si>
  <si>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</si>
  <si>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</si>
  <si>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</si>
  <si>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</si>
  <si>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</si>
  <si>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</si>
  <si>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</si>
  <si>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</si>
  <si>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</si>
  <si>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</si>
  <si>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</si>
  <si>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</si>
  <si>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</si>
  <si>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</si>
  <si>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</si>
  <si>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</si>
  <si>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</si>
  <si>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</si>
  <si>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</si>
  <si>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</si>
  <si>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</si>
  <si>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</si>
  <si>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</si>
  <si>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</si>
  <si>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</si>
  <si>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</si>
  <si>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</si>
  <si>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</si>
  <si>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</si>
  <si>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</si>
  <si>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</si>
  <si>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</si>
  <si>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</si>
  <si>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</si>
  <si>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</si>
  <si>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</si>
  <si>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</si>
  <si>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</si>
  <si>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</si>
  <si>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</si>
  <si>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</si>
  <si>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</si>
  <si>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</si>
  <si>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</si>
  <si>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</si>
  <si>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</si>
  <si>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</si>
  <si>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</si>
  <si>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</si>
  <si>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</si>
  <si>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</si>
  <si>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</si>
  <si>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</si>
  <si>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</si>
  <si>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</si>
  <si>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</si>
  <si>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</si>
  <si>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</si>
  <si>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</si>
  <si>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</si>
  <si>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</si>
  <si>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</si>
  <si>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</si>
  <si>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</si>
  <si>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</si>
  <si>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</si>
  <si>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</si>
  <si>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</si>
  <si>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</si>
  <si>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</si>
  <si>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</si>
  <si>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</si>
  <si>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</si>
  <si>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</si>
  <si>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</si>
  <si>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</si>
  <si>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</si>
  <si>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</si>
  <si>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</si>
  <si>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</si>
  <si>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</si>
  <si>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</si>
  <si>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</si>
  <si>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</si>
  <si>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</si>
  <si>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</si>
  <si>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</si>
  <si>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</si>
  <si>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</si>
  <si>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</si>
  <si>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</si>
  <si>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</si>
  <si>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</si>
  <si>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</si>
  <si>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</si>
  <si>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</si>
  <si>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</si>
  <si>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</si>
  <si>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</si>
  <si>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</si>
  <si>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</si>
  <si>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</si>
  <si>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</si>
  <si>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</si>
  <si>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</si>
  <si>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</si>
  <si>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</si>
  <si>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</si>
  <si>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</si>
  <si>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</si>
  <si>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</si>
  <si>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</si>
  <si>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</si>
  <si>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</si>
  <si>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</si>
  <si>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</si>
  <si>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</si>
  <si>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</si>
  <si>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</si>
  <si>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</si>
  <si>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</si>
  <si>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</si>
  <si>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</si>
  <si>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</si>
  <si>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</si>
  <si>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</si>
  <si>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</si>
  <si>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</si>
  <si>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</si>
  <si>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</si>
  <si>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</si>
  <si>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</si>
  <si>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</si>
  <si>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</si>
  <si>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</si>
  <si>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</si>
  <si>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</si>
  <si>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</si>
  <si>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</si>
  <si>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</si>
  <si>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</si>
  <si>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</si>
  <si>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</si>
  <si>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</si>
  <si>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</si>
  <si>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</si>
  <si>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</si>
  <si>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</si>
  <si>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</si>
  <si>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</si>
  <si>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</si>
  <si>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</si>
  <si>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</si>
  <si>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</si>
  <si>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</si>
  <si>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</si>
  <si>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</si>
  <si>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</si>
  <si>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</si>
  <si>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</si>
  <si>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</si>
  <si>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</si>
  <si>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</si>
  <si>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</si>
  <si>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</si>
  <si>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</si>
  <si>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</si>
  <si>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</si>
  <si>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</si>
  <si>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</si>
  <si>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</si>
  <si>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</si>
  <si>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</si>
  <si>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</si>
  <si>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</si>
  <si>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</si>
  <si>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</si>
  <si>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</si>
  <si>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</si>
  <si>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</si>
  <si>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</si>
  <si>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</si>
  <si>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</si>
  <si>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</si>
  <si>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</si>
  <si>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</si>
  <si>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</si>
  <si>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</si>
  <si>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</si>
  <si>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</si>
  <si>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</si>
  <si>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</si>
  <si>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</si>
  <si>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</si>
  <si>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</si>
  <si>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</si>
  <si>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</si>
  <si>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</si>
  <si>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</si>
  <si>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</si>
  <si>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</si>
  <si>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</si>
  <si>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</si>
  <si>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</si>
  <si>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</si>
  <si>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</si>
  <si>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</si>
  <si>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</si>
  <si>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</si>
  <si>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</si>
  <si>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</si>
  <si>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</si>
  <si>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</si>
  <si>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</si>
  <si>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</si>
  <si>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</si>
  <si>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</si>
  <si>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</si>
  <si>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</si>
  <si>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</si>
  <si>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</si>
  <si>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</si>
  <si>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</si>
  <si>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</si>
  <si>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</si>
  <si>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</si>
  <si>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</si>
  <si>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</si>
  <si>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</si>
  <si>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</si>
  <si>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</si>
  <si>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</si>
  <si>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</si>
  <si>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</si>
  <si>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</si>
  <si>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</si>
  <si>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</si>
  <si>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</si>
  <si>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</si>
  <si>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</si>
  <si>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</si>
  <si>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</si>
  <si>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</si>
  <si>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</si>
  <si>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</si>
  <si>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</si>
  <si>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</si>
  <si>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</si>
  <si>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</si>
  <si>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</si>
  <si>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</si>
  <si>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</si>
  <si>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</si>
  <si>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</si>
  <si>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</si>
  <si>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</si>
  <si>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</si>
  <si>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</si>
  <si>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</si>
  <si>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</si>
  <si>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</si>
  <si>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</si>
  <si>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</si>
  <si>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</si>
  <si>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</si>
  <si>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</si>
  <si>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</si>
  <si>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</si>
  <si>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</si>
  <si>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</si>
  <si>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</si>
  <si>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</si>
  <si>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</si>
  <si>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</si>
  <si>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</si>
  <si>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</si>
  <si>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</si>
  <si>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</si>
  <si>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</si>
  <si>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</si>
  <si>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</si>
  <si>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</si>
  <si>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</si>
  <si>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</si>
  <si>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</si>
  <si>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</si>
  <si>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</si>
  <si>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</si>
  <si>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</si>
  <si>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</si>
  <si>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</si>
  <si>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</si>
  <si>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</si>
  <si>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</si>
  <si>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</si>
  <si>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</si>
  <si>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</si>
  <si>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</si>
  <si>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</si>
  <si>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</si>
  <si>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</si>
  <si>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</si>
  <si>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</si>
  <si>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</si>
  <si>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</si>
  <si>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</si>
  <si>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</si>
  <si>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</si>
  <si>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</si>
  <si>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</si>
  <si>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</si>
  <si>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</si>
  <si>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</si>
  <si>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</si>
  <si>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</si>
  <si>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</si>
  <si>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</si>
  <si>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</si>
  <si>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</si>
  <si>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</si>
  <si>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</si>
  <si>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</si>
  <si>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</si>
  <si>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</si>
  <si>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</si>
  <si>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</si>
  <si>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</si>
  <si>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</si>
  <si>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</si>
  <si>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</si>
  <si>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</si>
  <si>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</si>
  <si>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</si>
  <si>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</si>
  <si>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</si>
  <si>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</si>
  <si>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</si>
  <si>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</si>
  <si>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</si>
  <si>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</si>
  <si>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</si>
  <si>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</si>
  <si>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</si>
  <si>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</si>
  <si>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</si>
  <si>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</si>
  <si>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</si>
  <si>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</si>
  <si>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</si>
  <si>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</si>
  <si>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</si>
  <si>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</si>
  <si>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</si>
  <si>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</si>
  <si>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</si>
  <si>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</si>
  <si>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</si>
  <si>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</si>
  <si>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</si>
  <si>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</si>
  <si>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</si>
  <si>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</si>
  <si>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</si>
  <si>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</si>
  <si>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</si>
  <si>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</si>
  <si>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</si>
  <si>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</si>
  <si>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</si>
  <si>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</si>
  <si>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</si>
  <si>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</si>
  <si>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</si>
  <si>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</si>
  <si>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</si>
  <si>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</si>
  <si>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</si>
  <si>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</si>
  <si>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</si>
  <si>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</si>
  <si>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</si>
  <si>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</si>
  <si>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</si>
  <si>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</si>
  <si>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</si>
  <si>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</si>
  <si>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</si>
  <si>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</si>
  <si>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</si>
  <si>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</si>
  <si>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</si>
  <si>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</si>
  <si>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</si>
  <si>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</si>
  <si>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</si>
  <si>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</si>
  <si>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</si>
  <si>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</si>
  <si>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</si>
  <si>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</si>
  <si>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</si>
  <si>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</si>
  <si>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</si>
  <si>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</si>
  <si>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</si>
  <si>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</si>
  <si>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</si>
  <si>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</si>
  <si>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</si>
  <si>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</si>
  <si>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</si>
  <si>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</si>
  <si>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</si>
  <si>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</si>
  <si>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</si>
  <si>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</si>
  <si>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</si>
  <si>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</si>
  <si>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</si>
  <si>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</si>
  <si>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</si>
  <si>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</si>
  <si>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</si>
  <si>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</si>
  <si>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</si>
  <si>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</si>
  <si>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</si>
  <si>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</si>
  <si>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</si>
  <si>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</si>
  <si>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</si>
  <si>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</si>
  <si>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</si>
  <si>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</si>
  <si>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</si>
  <si>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</si>
  <si>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</si>
  <si>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</si>
  <si>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</si>
  <si>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</si>
  <si>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</si>
  <si>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</si>
  <si>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</si>
  <si>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</si>
  <si>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</si>
  <si>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</si>
  <si>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</si>
  <si>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</si>
  <si>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</si>
  <si>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</si>
  <si>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</si>
  <si>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</si>
  <si>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</si>
  <si>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</si>
  <si>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</si>
  <si>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</si>
  <si>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</si>
  <si>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</si>
  <si>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</si>
  <si>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</si>
  <si>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</si>
  <si>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</si>
  <si>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</si>
  <si>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</si>
  <si>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</si>
  <si>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</si>
  <si>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</si>
  <si>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</si>
  <si>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</si>
  <si>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</si>
  <si>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</si>
  <si>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</si>
  <si>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</si>
  <si>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</si>
  <si>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</si>
  <si>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</si>
  <si>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</si>
  <si>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</si>
  <si>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</si>
  <si>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</si>
  <si>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</si>
  <si>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</si>
  <si>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</si>
  <si>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</si>
  <si>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</si>
  <si>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</si>
  <si>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</si>
  <si>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</si>
  <si>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</si>
  <si>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</si>
  <si>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</si>
  <si>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</si>
  <si>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</si>
  <si>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</si>
  <si>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</si>
  <si>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</si>
  <si>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</si>
  <si>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</si>
  <si>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</si>
  <si>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</si>
  <si>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</si>
  <si>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</si>
  <si>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</si>
  <si>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</si>
  <si>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</si>
  <si>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</si>
  <si>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</si>
  <si>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</si>
  <si>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</si>
  <si>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</si>
  <si>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</si>
  <si>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</si>
  <si>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</si>
  <si>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</si>
  <si>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</si>
  <si>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</si>
  <si>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</si>
  <si>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</si>
  <si>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</si>
  <si>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</si>
  <si>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</si>
  <si>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</si>
  <si>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</si>
  <si>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</si>
  <si>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</si>
  <si>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</si>
  <si>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</si>
  <si>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</si>
  <si>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</si>
  <si>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</si>
  <si>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</si>
  <si>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</si>
  <si>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</si>
  <si>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</si>
  <si>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</si>
  <si>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</si>
  <si>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</si>
  <si>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</si>
  <si>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</si>
  <si>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</si>
  <si>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</si>
  <si>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</si>
  <si>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</si>
  <si>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</si>
  <si>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</si>
  <si>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</si>
  <si>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</si>
  <si>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</si>
  <si>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</si>
  <si>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</si>
  <si>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</si>
  <si>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</si>
  <si>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</si>
  <si>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</si>
  <si>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</si>
  <si>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</si>
  <si>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</si>
  <si>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</si>
  <si>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</si>
  <si>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</si>
  <si>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</si>
  <si>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</si>
  <si>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</si>
  <si>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</si>
  <si>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</si>
  <si>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</si>
  <si>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</si>
  <si>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</si>
  <si>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</si>
  <si>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</si>
  <si>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</si>
  <si>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</si>
  <si>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</si>
  <si>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</si>
  <si>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</si>
  <si>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</si>
  <si>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</si>
  <si>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</si>
  <si>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</si>
  <si>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</si>
  <si>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</si>
  <si>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</si>
  <si>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</si>
  <si>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</si>
  <si>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</si>
  <si>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</si>
  <si>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</si>
  <si>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</si>
  <si>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</si>
  <si>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</si>
  <si>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</si>
  <si>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</si>
  <si>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</si>
  <si>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</si>
  <si>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</si>
  <si>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</si>
  <si>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</si>
  <si>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</si>
  <si>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</si>
  <si>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</si>
  <si>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</si>
  <si>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</si>
  <si>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</si>
  <si>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</si>
  <si>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</si>
  <si>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</si>
  <si>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</si>
  <si>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</si>
  <si>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</si>
  <si>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</si>
  <si>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</si>
  <si>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</si>
  <si>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</si>
  <si>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</si>
  <si>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</si>
  <si>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</si>
  <si>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</si>
  <si>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</si>
  <si>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</si>
  <si>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</si>
  <si>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</si>
  <si>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</si>
  <si>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</si>
  <si>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</si>
  <si>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</si>
  <si>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</si>
  <si>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</si>
  <si>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</si>
  <si>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</si>
  <si>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</si>
  <si>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</si>
  <si>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</si>
  <si>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</si>
  <si>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</si>
  <si>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</si>
  <si>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</si>
  <si>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</si>
  <si>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</si>
  <si>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</si>
  <si>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</si>
  <si>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</si>
  <si>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</si>
  <si>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</si>
  <si>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</si>
  <si>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</si>
  <si>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</si>
  <si>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</si>
  <si>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</si>
  <si>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</si>
  <si>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</si>
  <si>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</si>
  <si>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</si>
  <si>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</si>
  <si>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</si>
  <si>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</si>
  <si>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</si>
  <si>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</si>
  <si>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</si>
  <si>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</si>
  <si>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</si>
  <si>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</si>
  <si>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</si>
  <si>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</si>
  <si>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</si>
  <si>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</si>
  <si>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</si>
  <si>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</si>
  <si>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</si>
  <si>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</si>
  <si>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</si>
  <si>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</si>
  <si>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</si>
  <si>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</si>
  <si>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</si>
  <si>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</si>
  <si>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</si>
  <si>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</si>
  <si>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</si>
  <si>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</si>
  <si>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</si>
  <si>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</si>
  <si>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</si>
  <si>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</si>
  <si>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</si>
  <si>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</si>
  <si>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</si>
  <si>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</si>
  <si>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</si>
  <si>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</si>
  <si>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</si>
  <si>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</si>
  <si>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</si>
  <si>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</si>
  <si>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</si>
  <si>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</si>
  <si>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</si>
  <si>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</si>
  <si>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</si>
  <si>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</si>
  <si>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</si>
  <si>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</si>
  <si>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</si>
  <si>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</si>
  <si>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</si>
  <si>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</si>
  <si>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</si>
  <si>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</si>
  <si>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</si>
  <si>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</si>
  <si>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</si>
  <si>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</si>
  <si>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</si>
  <si>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</si>
  <si>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</si>
  <si>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</si>
  <si>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</si>
  <si>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</si>
  <si>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</si>
  <si>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</si>
  <si>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</si>
  <si>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</si>
  <si>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</si>
  <si>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</si>
  <si>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</si>
  <si>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</si>
  <si>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</si>
  <si>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</si>
  <si>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</si>
  <si>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</si>
  <si>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</si>
  <si>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</si>
  <si>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</si>
  <si>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</si>
  <si>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</si>
  <si>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</si>
  <si>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</si>
  <si>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</si>
  <si>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</si>
  <si>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</si>
  <si>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</si>
  <si>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</si>
  <si>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</si>
  <si>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</si>
  <si>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</si>
  <si>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</si>
  <si>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</si>
  <si>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</si>
  <si>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</si>
  <si>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</si>
  <si>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</si>
  <si>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</si>
  <si>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</si>
  <si>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</si>
  <si>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</si>
  <si>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</si>
  <si>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</si>
  <si>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</si>
  <si>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</si>
  <si>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</si>
  <si>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</si>
  <si>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</si>
  <si>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</si>
  <si>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</si>
  <si>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</si>
  <si>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</si>
  <si>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</si>
  <si>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</si>
  <si>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</si>
  <si>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</si>
  <si>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</si>
  <si>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</si>
  <si>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</si>
  <si>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</si>
  <si>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</si>
  <si>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</si>
  <si>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</si>
  <si>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</si>
  <si>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</si>
  <si>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</si>
  <si>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</si>
  <si>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</si>
  <si>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</si>
  <si>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</si>
  <si>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</si>
  <si>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</si>
  <si>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</si>
  <si>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</si>
  <si>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</si>
  <si>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</si>
  <si>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</si>
  <si>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</si>
  <si>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</si>
  <si>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</si>
  <si>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</si>
  <si>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</si>
  <si>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</si>
  <si>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</si>
  <si>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</si>
  <si>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</si>
  <si>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</si>
  <si>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</si>
  <si>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</si>
  <si>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</si>
  <si>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</si>
  <si>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</si>
  <si>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</si>
  <si>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</si>
  <si>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</si>
  <si>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</si>
  <si>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</si>
  <si>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</si>
  <si>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</si>
  <si>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</si>
  <si>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</si>
  <si>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</si>
  <si>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</si>
  <si>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</si>
  <si>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</si>
  <si>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</si>
  <si>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</si>
  <si>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</si>
  <si>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</si>
  <si>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</si>
  <si>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</si>
  <si>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</si>
  <si>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</si>
  <si>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</si>
  <si>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</si>
  <si>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</si>
  <si>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</si>
  <si>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</si>
  <si>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</si>
  <si>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</si>
  <si>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</si>
  <si>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</si>
  <si>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</si>
  <si>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</si>
  <si>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</si>
  <si>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</si>
  <si>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</si>
  <si>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</si>
  <si>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</si>
  <si>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</si>
  <si>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</si>
  <si>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</si>
  <si>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</si>
  <si>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</si>
  <si>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</si>
  <si>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</si>
  <si>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</si>
  <si>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</si>
  <si>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</si>
  <si>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</si>
  <si>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</si>
  <si>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</si>
  <si>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</si>
  <si>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</si>
  <si>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</si>
  <si>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</si>
  <si>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</si>
  <si>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</si>
  <si>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</si>
  <si>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</si>
  <si>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</si>
  <si>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</si>
  <si>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</si>
  <si>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</si>
  <si>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</si>
  <si>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</si>
  <si>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</si>
  <si>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</si>
  <si>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</si>
  <si>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</si>
  <si>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</si>
  <si>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</si>
  <si>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</si>
  <si>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</si>
  <si>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</si>
  <si>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</si>
  <si>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</si>
  <si>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</si>
  <si>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</si>
  <si>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</si>
  <si>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</si>
  <si>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</si>
  <si>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</si>
  <si>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</si>
  <si>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</si>
  <si>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</si>
  <si>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</si>
  <si>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</si>
  <si>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</si>
  <si>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</si>
  <si>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</si>
  <si>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</si>
  <si>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</si>
  <si>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</si>
  <si>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</si>
  <si>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</si>
  <si>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</si>
  <si>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</si>
  <si>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</si>
  <si>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</si>
  <si>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</si>
  <si>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</si>
  <si>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</si>
  <si>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</si>
  <si>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</si>
  <si>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</si>
  <si>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</si>
  <si>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</si>
  <si>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</si>
  <si>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</si>
  <si>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</si>
  <si>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</si>
  <si>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</si>
  <si>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</si>
  <si>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</si>
  <si>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</si>
  <si>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</si>
  <si>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</si>
  <si>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</si>
  <si>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</si>
  <si>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</si>
  <si>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</si>
  <si>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</si>
  <si>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</si>
  <si>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</si>
  <si>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</si>
  <si>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</si>
  <si>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</si>
  <si>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</si>
  <si>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</si>
  <si>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</si>
  <si>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</si>
  <si>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</si>
  <si>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</si>
  <si>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</si>
  <si>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</si>
  <si>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</si>
  <si>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</si>
  <si>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</si>
  <si>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</si>
  <si>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</si>
  <si>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</si>
  <si>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</si>
  <si>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</si>
  <si>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</si>
  <si>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</si>
  <si>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</si>
  <si>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</si>
  <si>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</si>
  <si>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</si>
  <si>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</si>
  <si>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</si>
  <si>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</si>
  <si>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</si>
  <si>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</si>
  <si>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</si>
  <si>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</si>
  <si>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</si>
  <si>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</si>
  <si>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</si>
  <si>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</si>
  <si>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</si>
  <si>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</si>
  <si>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</si>
  <si>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</si>
  <si>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</si>
  <si>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</si>
  <si>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</si>
  <si>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</si>
  <si>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</si>
  <si>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</si>
  <si>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</si>
  <si>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</si>
  <si>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</si>
  <si>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</si>
  <si>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</si>
  <si>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</si>
  <si>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</si>
  <si>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</si>
  <si>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</si>
  <si>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</si>
  <si>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</si>
  <si>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</si>
  <si>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</si>
  <si>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</si>
  <si>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</si>
  <si>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</si>
  <si>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</si>
  <si>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</si>
  <si>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</si>
  <si>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</si>
  <si>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</si>
  <si>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</si>
  <si>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</si>
  <si>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</si>
  <si>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</si>
  <si>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</si>
  <si>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</si>
  <si>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</si>
  <si>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</si>
  <si>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</si>
  <si>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</si>
  <si>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</si>
  <si>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</si>
  <si>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</si>
  <si>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</si>
  <si>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</si>
  <si>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</si>
  <si>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</si>
  <si>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</si>
  <si>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</si>
  <si>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</si>
  <si>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</si>
  <si>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</si>
  <si>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</si>
  <si>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</si>
  <si>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</si>
  <si>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</si>
  <si>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</si>
  <si>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</si>
  <si>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</si>
  <si>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</si>
  <si>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</si>
  <si>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</si>
  <si>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</si>
  <si>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</si>
  <si>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</si>
  <si>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</si>
  <si>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</si>
  <si>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</si>
  <si>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</si>
  <si>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</si>
  <si>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</si>
  <si>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</si>
  <si>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</si>
  <si>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</si>
  <si>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</si>
  <si>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</si>
  <si>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</si>
  <si>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</si>
  <si>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</si>
  <si>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</si>
  <si>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</si>
  <si>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</si>
  <si>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</si>
  <si>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</si>
  <si>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</si>
  <si>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</si>
  <si>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</si>
  <si>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</si>
  <si>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</si>
  <si>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</si>
  <si>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</si>
  <si>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</si>
  <si>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</si>
  <si>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</si>
  <si>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</si>
  <si>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</si>
  <si>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</si>
  <si>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</si>
  <si>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</si>
  <si>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</si>
  <si>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</si>
  <si>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</si>
  <si>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</si>
  <si>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</si>
  <si>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</si>
  <si>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</si>
  <si>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</si>
  <si>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</si>
  <si>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</si>
  <si>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</si>
  <si>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</si>
  <si>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</si>
  <si>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</si>
  <si>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</si>
  <si>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</si>
  <si>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</si>
  <si>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</si>
  <si>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</si>
  <si>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</si>
  <si>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</si>
  <si>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</si>
  <si>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</si>
  <si>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</si>
  <si>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</si>
  <si>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</si>
  <si>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</si>
  <si>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</si>
  <si>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</si>
  <si>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</si>
  <si>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</si>
  <si>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</si>
  <si>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</si>
  <si>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</si>
  <si>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</si>
  <si>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</si>
  <si>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</si>
  <si>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</si>
  <si>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</si>
  <si>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</si>
  <si>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</si>
  <si>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</si>
  <si>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</si>
  <si>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</si>
  <si>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</si>
  <si>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</si>
  <si>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</si>
  <si>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</si>
  <si>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</si>
  <si>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</si>
  <si>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</si>
  <si>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</si>
  <si>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</si>
  <si>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</si>
  <si>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</si>
  <si>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</si>
  <si>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</si>
  <si>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</si>
  <si>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</si>
  <si>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</si>
  <si>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</si>
  <si>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</si>
  <si>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</si>
  <si>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</si>
  <si>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</si>
  <si>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</si>
  <si>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</si>
  <si>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</si>
  <si>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</si>
  <si>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</si>
  <si>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</si>
  <si>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</si>
  <si>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</si>
  <si>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</si>
  <si>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</si>
  <si>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</si>
  <si>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</si>
  <si>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</si>
  <si>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</si>
  <si>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</si>
  <si>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</si>
  <si>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</si>
  <si>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</si>
  <si>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</si>
  <si>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</si>
  <si>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</si>
  <si>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</si>
  <si>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</si>
  <si>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</si>
  <si>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</si>
  <si>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</si>
  <si>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</si>
  <si>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</si>
  <si>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</si>
  <si>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</si>
  <si>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</si>
  <si>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</si>
  <si>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</si>
  <si>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</si>
  <si>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</si>
  <si>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</si>
  <si>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</si>
  <si>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</si>
  <si>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</si>
  <si>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</si>
  <si>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</si>
  <si>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</si>
  <si>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</si>
  <si>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</si>
  <si>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</si>
  <si>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</si>
  <si>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</si>
  <si>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</si>
  <si>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</si>
  <si>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</si>
  <si>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</si>
  <si>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</si>
  <si>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</si>
  <si>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</si>
  <si>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</si>
  <si>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</si>
  <si>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</si>
  <si>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</si>
  <si>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</si>
  <si>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</si>
  <si>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</si>
  <si>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</si>
  <si>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</si>
  <si>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</si>
  <si>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</si>
  <si>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</si>
  <si>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</si>
  <si>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</si>
  <si>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</si>
  <si>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</si>
  <si>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</si>
  <si>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</si>
  <si>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</si>
  <si>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</si>
  <si>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</si>
  <si>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</si>
  <si>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</si>
  <si>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</si>
  <si>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</si>
  <si>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</si>
  <si>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</si>
  <si>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</si>
  <si>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</si>
  <si>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</si>
  <si>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</si>
  <si>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</si>
  <si>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</si>
  <si>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</si>
  <si>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</si>
  <si>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</si>
  <si>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</si>
  <si>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</si>
  <si>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</si>
  <si>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</si>
  <si>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</si>
  <si>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</si>
  <si>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</si>
  <si>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</si>
  <si>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</si>
  <si>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</si>
  <si>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</si>
  <si>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</si>
  <si>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</si>
  <si>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</si>
  <si>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</si>
  <si>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</si>
  <si>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</si>
  <si>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</si>
  <si>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</si>
  <si>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</si>
  <si>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</si>
  <si>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</si>
  <si>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</si>
  <si>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</si>
  <si>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</si>
  <si>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</si>
  <si>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</si>
  <si>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</si>
  <si>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</si>
  <si>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</si>
  <si>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</si>
  <si>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</si>
  <si>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</si>
  <si>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</si>
  <si>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</si>
  <si>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</si>
  <si>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</si>
  <si>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</si>
  <si>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</si>
  <si>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</si>
  <si>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</si>
  <si>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</si>
  <si>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</si>
  <si>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</si>
  <si>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</si>
  <si>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</si>
  <si>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</si>
  <si>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</si>
  <si>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</si>
  <si>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</si>
  <si>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</si>
  <si>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</si>
  <si>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</si>
  <si>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</si>
  <si>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</si>
  <si>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</si>
  <si>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</si>
  <si>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</si>
  <si>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</si>
  <si>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</si>
  <si>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</si>
  <si>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</si>
  <si>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</si>
  <si>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</si>
  <si>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</si>
  <si>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</si>
  <si>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</si>
  <si>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</si>
  <si>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</si>
  <si>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</si>
  <si>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</si>
  <si>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</si>
  <si>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</si>
  <si>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</si>
  <si>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</si>
  <si>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</si>
  <si>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</si>
  <si>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</si>
  <si>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</si>
  <si>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</si>
  <si>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</si>
  <si>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</si>
  <si>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</si>
  <si>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</si>
  <si>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</si>
  <si>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</si>
  <si>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</si>
  <si>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</si>
  <si>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</si>
  <si>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</si>
  <si>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</si>
  <si>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</si>
  <si>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</si>
  <si>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</si>
  <si>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</si>
  <si>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</si>
  <si>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</si>
  <si>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</si>
  <si>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</si>
  <si>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</si>
  <si>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</si>
  <si>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</si>
  <si>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</si>
  <si>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</si>
  <si>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</si>
  <si>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</si>
  <si>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</si>
  <si>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</si>
  <si>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</si>
  <si>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</si>
  <si>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</si>
  <si>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</si>
  <si>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</si>
  <si>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</si>
  <si>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</si>
  <si>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</si>
  <si>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</si>
  <si>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</si>
  <si>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</si>
  <si>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</si>
  <si>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</si>
  <si>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</si>
  <si>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</si>
  <si>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</si>
  <si>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</si>
  <si>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</si>
  <si>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</si>
  <si>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</si>
  <si>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</si>
  <si>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</si>
  <si>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</si>
  <si>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</si>
  <si>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</si>
  <si>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</si>
  <si>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</si>
  <si>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</si>
  <si>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</si>
  <si>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</si>
  <si>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</si>
  <si>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</si>
  <si>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</si>
  <si>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</si>
  <si>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</si>
  <si>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</si>
  <si>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</si>
  <si>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</si>
  <si>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</si>
  <si>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</si>
  <si>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</si>
  <si>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</si>
  <si>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</si>
  <si>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</si>
  <si>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</si>
  <si>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</si>
  <si>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</si>
  <si>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</si>
  <si>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</si>
  <si>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</si>
  <si>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</si>
  <si>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</si>
  <si>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</si>
  <si>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</si>
  <si>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</si>
  <si>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</si>
  <si>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</si>
  <si>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</si>
  <si>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</si>
  <si>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</si>
  <si>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</si>
  <si>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</si>
  <si>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</si>
  <si>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</si>
  <si>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</si>
  <si>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</si>
  <si>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</si>
  <si>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</si>
  <si>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</si>
  <si>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</si>
  <si>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</si>
  <si>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</si>
  <si>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</si>
  <si>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</si>
  <si>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</si>
  <si>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</si>
  <si>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</si>
  <si>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</si>
  <si>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</si>
  <si>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</si>
  <si>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</si>
  <si>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</si>
  <si>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</si>
  <si>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</si>
  <si>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</si>
  <si>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</si>
  <si>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</si>
  <si>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</si>
  <si>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</si>
  <si>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</si>
  <si>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</si>
  <si>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</si>
  <si>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</si>
  <si>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</si>
  <si>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</si>
  <si>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</si>
  <si>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</si>
  <si>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</si>
  <si>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</si>
  <si>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</si>
  <si>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</si>
  <si>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</si>
  <si>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</si>
  <si>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</si>
  <si>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</si>
  <si>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</si>
  <si>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</si>
  <si>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</si>
  <si>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</si>
  <si>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</si>
  <si>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</si>
  <si>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</si>
  <si>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</si>
  <si>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</si>
  <si>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</si>
  <si>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</si>
  <si>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</si>
  <si>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</si>
  <si>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</si>
  <si>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</si>
  <si>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</si>
  <si>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</si>
  <si>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</si>
  <si>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</si>
  <si>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</si>
  <si>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</si>
  <si>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</si>
  <si>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</si>
  <si>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</si>
  <si>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</si>
  <si>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</si>
  <si>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</si>
  <si>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</si>
  <si>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</si>
  <si>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</si>
  <si>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</si>
  <si>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</si>
  <si>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</si>
  <si>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</si>
  <si>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</si>
  <si>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</si>
  <si>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</si>
  <si>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</si>
  <si>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</si>
  <si>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</si>
  <si>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</si>
  <si>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</si>
  <si>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</si>
  <si>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</si>
  <si>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</si>
  <si>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</si>
  <si>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</si>
  <si>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</si>
  <si>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</si>
  <si>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</si>
  <si>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</si>
  <si>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</si>
  <si>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</si>
  <si>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</si>
  <si>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</si>
  <si>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</si>
  <si>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</si>
  <si>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</si>
  <si>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</si>
  <si>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</si>
  <si>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</si>
  <si>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</si>
  <si>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</si>
  <si>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</si>
  <si>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</si>
  <si>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</si>
  <si>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</si>
  <si>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</si>
  <si>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</si>
  <si>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</si>
  <si>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</si>
  <si>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</si>
  <si>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</si>
  <si>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</si>
  <si>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</si>
  <si>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</si>
  <si>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</si>
  <si>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</si>
  <si>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</si>
  <si>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</si>
  <si>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</si>
  <si>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</si>
  <si>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</si>
  <si>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</si>
  <si>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</si>
  <si>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</si>
  <si>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</si>
  <si>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</si>
  <si>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</si>
  <si>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</si>
  <si>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</si>
  <si>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</si>
  <si>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</si>
  <si>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</si>
  <si>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</si>
  <si>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</si>
  <si>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</si>
  <si>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</si>
  <si>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</si>
  <si>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</si>
  <si>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</si>
  <si>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</si>
  <si>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</si>
  <si>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</si>
  <si>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</si>
  <si>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</si>
  <si>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</si>
  <si>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</si>
  <si>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</si>
  <si>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</si>
  <si>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</si>
  <si>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</si>
  <si>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</si>
  <si>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</si>
  <si>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</si>
  <si>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</si>
  <si>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</si>
  <si>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</si>
  <si>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</si>
  <si>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</si>
  <si>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</si>
  <si>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</si>
  <si>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</si>
  <si>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</si>
  <si>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</si>
  <si>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</si>
  <si>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</si>
  <si>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</si>
  <si>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</si>
  <si>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</si>
  <si>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</si>
  <si>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</si>
  <si>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</si>
  <si>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</si>
  <si>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</si>
  <si>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</si>
  <si>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</si>
  <si>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</si>
  <si>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</si>
  <si>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</si>
  <si>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</si>
  <si>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</si>
  <si>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</si>
  <si>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</si>
  <si>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</si>
  <si>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</si>
  <si>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</si>
  <si>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</si>
  <si>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</si>
  <si>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</si>
  <si>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</si>
  <si>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</si>
  <si>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</si>
  <si>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</si>
  <si>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</si>
  <si>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</si>
  <si>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</si>
  <si>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</si>
  <si>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</si>
  <si>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</si>
  <si>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</si>
  <si>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</si>
  <si>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</si>
  <si>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</si>
  <si>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</si>
  <si>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</si>
  <si>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</si>
  <si>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</si>
  <si>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</si>
  <si>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</si>
  <si>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</si>
  <si>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</si>
  <si>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</si>
  <si>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</si>
  <si>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</si>
  <si>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</si>
  <si>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</si>
  <si>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</si>
  <si>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</si>
  <si>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</si>
  <si>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</si>
  <si>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</si>
  <si>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</si>
  <si>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</si>
  <si>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</si>
  <si>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</si>
  <si>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</si>
  <si>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</si>
  <si>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</si>
  <si>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</si>
  <si>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</si>
  <si>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</si>
  <si>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</si>
  <si>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</si>
  <si>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</si>
  <si>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</si>
  <si>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</si>
  <si>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</si>
  <si>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</si>
  <si>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</si>
  <si>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</si>
  <si>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</si>
  <si>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</si>
  <si>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</si>
  <si>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</si>
  <si>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</si>
  <si>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</si>
  <si>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</si>
  <si>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</si>
  <si>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</si>
  <si>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</si>
  <si>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</si>
  <si>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</si>
  <si>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</si>
  <si>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</si>
  <si>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</si>
  <si>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</si>
  <si>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</si>
  <si>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</si>
  <si>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</si>
  <si>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</si>
  <si>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</si>
  <si>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</si>
  <si>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</si>
  <si>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</si>
  <si>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</si>
  <si>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</si>
  <si>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</si>
  <si>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</si>
  <si>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</si>
  <si>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</si>
  <si>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</si>
  <si>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</si>
  <si>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</si>
  <si>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</si>
  <si>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</si>
  <si>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</si>
  <si>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</si>
  <si>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</si>
  <si>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</si>
  <si>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</si>
  <si>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</si>
  <si>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</si>
  <si>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</si>
  <si>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</si>
  <si>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</si>
  <si>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</si>
  <si>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</si>
  <si>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</si>
  <si>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</si>
  <si>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</si>
  <si>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</si>
  <si>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</si>
  <si>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</si>
  <si>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</si>
  <si>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</si>
  <si>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</si>
  <si>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</si>
  <si>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</si>
  <si>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</si>
  <si>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</si>
  <si>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</si>
  <si>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</si>
  <si>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</si>
  <si>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</si>
  <si>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</si>
  <si>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</si>
  <si>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</si>
  <si>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</si>
  <si>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</si>
  <si>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</si>
  <si>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</si>
  <si>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</si>
  <si>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</si>
  <si>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</si>
  <si>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</si>
  <si>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</si>
  <si>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</si>
  <si>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</si>
  <si>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</si>
  <si>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</si>
  <si>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</si>
  <si>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</si>
  <si>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</si>
  <si>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</si>
  <si>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</si>
  <si>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</si>
  <si>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</si>
  <si>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</si>
  <si>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</si>
  <si>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</si>
  <si>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</si>
  <si>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</si>
  <si>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</si>
  <si>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</si>
  <si>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</si>
  <si>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</si>
  <si>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</si>
  <si>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</si>
  <si>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</si>
  <si>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</si>
  <si>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</si>
  <si>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</si>
  <si>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</si>
  <si>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</si>
  <si>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</si>
  <si>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</si>
  <si>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</si>
  <si>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</si>
  <si>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</si>
  <si>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</si>
  <si>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</si>
  <si>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</si>
  <si>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</si>
  <si>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</si>
  <si>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</si>
  <si>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</si>
  <si>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</si>
  <si>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</si>
  <si>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</si>
  <si>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</si>
  <si>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</si>
  <si>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</si>
  <si>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</si>
  <si>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</si>
  <si>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</si>
  <si>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</si>
  <si>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</si>
  <si>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</si>
  <si>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</si>
  <si>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</si>
  <si>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</si>
  <si>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</si>
  <si>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</si>
  <si>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</si>
  <si>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</si>
  <si>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</si>
  <si>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</si>
  <si>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</si>
  <si>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</si>
  <si>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</si>
  <si>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</si>
  <si>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</si>
  <si>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</si>
  <si>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</si>
  <si>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</si>
  <si>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</si>
  <si>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</si>
  <si>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</si>
  <si>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</si>
  <si>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</si>
  <si>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</si>
  <si>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</si>
  <si>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</si>
  <si>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</si>
  <si>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</si>
  <si>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</si>
  <si>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</si>
  <si>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</si>
  <si>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</si>
  <si>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</si>
  <si>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</si>
  <si>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</si>
  <si>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</si>
  <si>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</si>
  <si>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</si>
  <si>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</si>
  <si>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</si>
  <si>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</si>
  <si>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</si>
  <si>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</si>
  <si>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</si>
  <si>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</si>
  <si>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</si>
  <si>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</si>
  <si>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</si>
  <si>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</si>
  <si>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</si>
  <si>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</si>
  <si>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</si>
  <si>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</si>
  <si>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</si>
  <si>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</si>
  <si>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</si>
  <si>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</si>
  <si>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</si>
  <si>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</si>
  <si>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</si>
  <si>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</si>
  <si>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</si>
  <si>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</si>
  <si>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</si>
  <si>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</si>
  <si>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</si>
  <si>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</si>
  <si>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</si>
  <si>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</si>
  <si>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</si>
  <si>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</si>
  <si>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</si>
  <si>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</si>
  <si>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</si>
  <si>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</si>
  <si>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</si>
  <si>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</si>
  <si>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</si>
  <si>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</si>
  <si>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</si>
  <si>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</si>
  <si>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</si>
  <si>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</si>
  <si>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</si>
  <si>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</si>
  <si>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</si>
  <si>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</si>
  <si>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</si>
  <si>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</si>
  <si>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</si>
  <si>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</si>
  <si>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</si>
  <si>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</si>
  <si>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</si>
  <si>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</si>
  <si>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</si>
  <si>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</si>
  <si>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</si>
  <si>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</si>
  <si>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</si>
  <si>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</si>
  <si>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</si>
  <si>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</si>
  <si>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</si>
  <si>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</si>
  <si>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</si>
  <si>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</si>
  <si>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</si>
  <si>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</si>
  <si>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</si>
  <si>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</si>
  <si>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</si>
  <si>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</si>
  <si>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</si>
  <si>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</si>
  <si>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</si>
  <si>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</si>
  <si>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</si>
  <si>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</si>
  <si>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</si>
  <si>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</si>
  <si>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</si>
  <si>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</si>
  <si>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</si>
  <si>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</si>
  <si>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</si>
  <si>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</si>
  <si>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</si>
  <si>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</si>
  <si>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</si>
  <si>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</si>
  <si>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</si>
  <si>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</si>
  <si>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</si>
  <si>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</si>
  <si>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</si>
  <si>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</si>
  <si>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</si>
  <si>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</si>
  <si>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</si>
  <si>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</si>
  <si>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</si>
  <si>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</si>
  <si>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</si>
  <si>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</si>
  <si>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</si>
  <si>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</si>
  <si>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</si>
  <si>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</si>
  <si>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</si>
  <si>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</si>
  <si>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</si>
  <si>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</si>
  <si>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</si>
  <si>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</si>
  <si>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</si>
  <si>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</si>
  <si>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</si>
  <si>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</si>
  <si>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</si>
  <si>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</si>
  <si>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</si>
  <si>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</si>
  <si>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</si>
  <si>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</si>
  <si>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</si>
  <si>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</si>
  <si>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</si>
  <si>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</si>
  <si>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</si>
  <si>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</si>
  <si>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</si>
  <si>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</si>
  <si>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</si>
  <si>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</si>
  <si>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</si>
  <si>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</si>
  <si>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</si>
  <si>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</si>
  <si>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</si>
  <si>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</si>
  <si>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</si>
  <si>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</si>
  <si>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</si>
  <si>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</si>
  <si>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</si>
  <si>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</si>
  <si>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</si>
  <si>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</si>
  <si>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</si>
  <si>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</si>
  <si>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</si>
  <si>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</si>
  <si>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</si>
  <si>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</si>
  <si>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</si>
  <si>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</si>
  <si>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</si>
  <si>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</si>
  <si>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</si>
  <si>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</si>
  <si>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</si>
  <si>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</si>
  <si>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</si>
  <si>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</si>
  <si>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</si>
  <si>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</si>
  <si>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</si>
  <si>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</si>
  <si>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</si>
  <si>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</si>
  <si>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</si>
  <si>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</si>
  <si>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</si>
  <si>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</si>
  <si>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</si>
  <si>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</si>
  <si>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</si>
  <si>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</si>
  <si>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</si>
  <si>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</si>
  <si>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</si>
  <si>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</si>
  <si>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</si>
  <si>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</si>
  <si>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</si>
  <si>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</si>
  <si>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</si>
  <si>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</si>
  <si>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</si>
  <si>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</si>
  <si>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</si>
  <si>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</si>
  <si>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</si>
  <si>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</si>
  <si>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</si>
  <si>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</si>
  <si>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</si>
  <si>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</si>
  <si>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</si>
  <si>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</si>
  <si>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</si>
  <si>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</si>
  <si>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</si>
  <si>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</si>
  <si>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</si>
  <si>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</si>
  <si>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</si>
  <si>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</si>
  <si>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</si>
  <si>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</si>
  <si>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</si>
  <si>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</si>
  <si>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</si>
  <si>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</si>
  <si>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</si>
  <si>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</si>
  <si>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</si>
  <si>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</si>
  <si>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</si>
  <si>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</si>
  <si>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</si>
  <si>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</si>
  <si>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</si>
  <si>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</si>
  <si>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</si>
  <si>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</si>
  <si>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</si>
  <si>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</si>
  <si>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</si>
  <si>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</si>
  <si>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</si>
  <si>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</si>
  <si>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</si>
  <si>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</si>
  <si>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</si>
  <si>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</si>
  <si>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</si>
  <si>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</si>
  <si>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</si>
  <si>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</si>
  <si>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</si>
  <si>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</si>
  <si>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</si>
  <si>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</si>
  <si>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</si>
  <si>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</si>
  <si>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</si>
  <si>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</si>
  <si>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</si>
  <si>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</si>
  <si>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</si>
  <si>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</si>
  <si>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</si>
  <si>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</si>
  <si>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</si>
  <si>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</si>
  <si>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</si>
  <si>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</si>
  <si>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</si>
  <si>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</si>
  <si>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</si>
  <si>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</si>
  <si>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</si>
  <si>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</si>
  <si>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</si>
  <si>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</si>
  <si>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</si>
  <si>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</si>
  <si>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</si>
  <si>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</si>
  <si>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</si>
  <si>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</si>
  <si>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</si>
  <si>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</si>
  <si>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</si>
  <si>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</si>
  <si>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</si>
  <si>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</si>
  <si>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</si>
  <si>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</si>
  <si>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</si>
  <si>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</si>
  <si>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</si>
  <si>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</si>
  <si>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</si>
  <si>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</si>
  <si>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</si>
  <si>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</si>
  <si>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</si>
  <si>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</si>
  <si>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</si>
  <si>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</si>
  <si>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</si>
  <si>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</si>
  <si>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</si>
  <si>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</si>
  <si>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</si>
  <si>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</si>
  <si>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</si>
  <si>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</si>
  <si>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</si>
  <si>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</si>
  <si>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</si>
  <si>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</si>
  <si>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</si>
  <si>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</si>
  <si>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</si>
  <si>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</si>
  <si>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</si>
  <si>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</si>
  <si>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</si>
  <si>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</si>
  <si>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</si>
  <si>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</si>
  <si>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</si>
  <si>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</si>
  <si>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</si>
  <si>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</si>
  <si>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</si>
  <si>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</si>
  <si>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</si>
  <si>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</si>
  <si>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</si>
  <si>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</si>
  <si>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</si>
  <si>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</si>
  <si>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</si>
  <si>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</si>
  <si>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</si>
  <si>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</si>
  <si>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</si>
  <si>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</si>
  <si>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</si>
  <si>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</si>
  <si>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</si>
  <si>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</si>
  <si>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</si>
  <si>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</si>
  <si>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</si>
  <si>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</si>
  <si>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</si>
  <si>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</si>
  <si>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</si>
  <si>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</si>
  <si>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</si>
  <si>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</si>
  <si>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</si>
  <si>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</si>
  <si>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</si>
  <si>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</si>
  <si>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</si>
  <si>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</si>
  <si>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</si>
  <si>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</si>
  <si>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</si>
  <si>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</si>
  <si>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</si>
  <si>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</si>
  <si>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</si>
  <si>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</si>
  <si>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</si>
  <si>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</si>
  <si>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</si>
  <si>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</si>
  <si>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</si>
  <si>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</si>
  <si>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</si>
  <si>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</si>
  <si>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</si>
  <si>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</si>
  <si>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</si>
  <si>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</si>
  <si>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</si>
  <si>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</si>
  <si>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</si>
  <si>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</si>
  <si>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</si>
  <si>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</si>
  <si>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</si>
  <si>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</si>
  <si>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</si>
  <si>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</si>
  <si>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</si>
  <si>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</si>
  <si>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</si>
  <si>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</si>
  <si>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</si>
  <si>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</si>
  <si>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</si>
  <si>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</si>
  <si>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</si>
  <si>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</si>
  <si>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</si>
  <si>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</si>
  <si>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</si>
  <si>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</si>
  <si>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</si>
  <si>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</si>
  <si>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</si>
  <si>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</si>
  <si>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</si>
  <si>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</si>
  <si>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</si>
  <si>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</si>
  <si>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</si>
  <si>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</si>
  <si>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</si>
  <si>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</si>
  <si>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</si>
  <si>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</si>
  <si>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</si>
  <si>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</si>
  <si>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</si>
  <si>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</si>
  <si>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</si>
  <si>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</si>
  <si>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</si>
  <si>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</si>
  <si>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</si>
  <si>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</si>
  <si>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</si>
  <si>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</si>
  <si>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</si>
  <si>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</si>
  <si>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</si>
  <si>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</si>
  <si>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</si>
  <si>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</si>
  <si>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</si>
  <si>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</si>
  <si>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</si>
  <si>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</si>
  <si>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</si>
  <si>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</si>
  <si>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</si>
  <si>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</si>
  <si>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</si>
  <si>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</si>
  <si>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</si>
  <si>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</si>
  <si>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</si>
  <si>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</si>
  <si>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</si>
  <si>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</si>
  <si>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</si>
  <si>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</si>
  <si>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</si>
  <si>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</si>
  <si>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</si>
  <si>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</si>
  <si>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</si>
  <si>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</si>
  <si>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</si>
  <si>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</si>
  <si>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</si>
  <si>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</si>
  <si>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</si>
  <si>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</si>
  <si>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</si>
  <si>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</si>
  <si>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</si>
  <si>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</si>
  <si>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</si>
  <si>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</si>
  <si>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</si>
  <si>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</si>
  <si>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</si>
  <si>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</si>
  <si>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</si>
  <si>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</si>
  <si>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</si>
  <si>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</si>
  <si>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</si>
  <si>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</si>
  <si>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</si>
  <si>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</si>
  <si>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</si>
  <si>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</si>
  <si>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</si>
  <si>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</si>
  <si>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</si>
  <si>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</si>
  <si>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</si>
  <si>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</si>
  <si>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</si>
  <si>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</si>
  <si>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</si>
  <si>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</si>
  <si>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</si>
  <si>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</si>
  <si>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</si>
  <si>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</si>
  <si>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</si>
  <si>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</si>
  <si>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</si>
  <si>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</si>
  <si>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</si>
  <si>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</si>
  <si>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</si>
  <si>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</si>
  <si>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</si>
  <si>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</si>
  <si>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</si>
  <si>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</si>
  <si>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</si>
  <si>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</si>
  <si>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</si>
  <si>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</si>
  <si>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</si>
  <si>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</si>
  <si>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</si>
  <si>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</si>
  <si>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</si>
  <si>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</si>
  <si>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</si>
  <si>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</si>
  <si>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</si>
  <si>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</si>
  <si>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</si>
  <si>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</si>
  <si>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</si>
  <si>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</si>
  <si>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</si>
  <si>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</si>
  <si>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</si>
  <si>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</si>
  <si>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</si>
  <si>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</si>
  <si>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</si>
  <si>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</si>
  <si>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</si>
  <si>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</si>
  <si>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</si>
  <si>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</si>
  <si>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</si>
  <si>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</si>
  <si>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</si>
  <si>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</si>
  <si>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</si>
  <si>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</si>
  <si>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</si>
  <si>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</si>
  <si>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</si>
  <si>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</si>
  <si>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</si>
  <si>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</si>
  <si>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</si>
  <si>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</si>
  <si>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</si>
  <si>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</si>
  <si>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</si>
  <si>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</si>
  <si>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</si>
  <si>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</si>
  <si>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</si>
  <si>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</si>
  <si>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</si>
  <si>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</si>
  <si>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</si>
  <si>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</si>
  <si>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</si>
  <si>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</si>
  <si>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</si>
  <si>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</si>
  <si>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</si>
  <si>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</si>
  <si>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</si>
  <si>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</si>
  <si>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</si>
  <si>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</si>
  <si>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</si>
  <si>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</si>
  <si>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</si>
  <si>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</si>
  <si>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</si>
  <si>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</si>
  <si>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</si>
  <si>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</si>
  <si>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</si>
  <si>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</si>
  <si>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</si>
  <si>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</si>
  <si>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</si>
  <si>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</si>
  <si>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</si>
  <si>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</si>
  <si>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</si>
  <si>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</si>
  <si>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</si>
  <si>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</si>
  <si>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</si>
  <si>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</si>
  <si>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</si>
  <si>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</si>
  <si>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</si>
  <si>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</si>
  <si>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</si>
  <si>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</si>
  <si>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</si>
  <si>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</si>
  <si>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</si>
  <si>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</si>
  <si>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</si>
  <si>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</si>
  <si>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</si>
  <si>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</si>
  <si>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</si>
  <si>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</si>
  <si>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</si>
  <si>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</si>
  <si>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</si>
  <si>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</si>
  <si>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</si>
  <si>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</si>
  <si>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</si>
  <si>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</si>
  <si>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</si>
  <si>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</si>
  <si>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</si>
  <si>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</si>
  <si>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</si>
  <si>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</si>
  <si>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</si>
  <si>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</si>
  <si>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</si>
  <si>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</si>
  <si>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</si>
  <si>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</si>
  <si>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</si>
  <si>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</si>
  <si>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</si>
  <si>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</si>
  <si>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</si>
  <si>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</si>
  <si>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</si>
  <si>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</si>
  <si>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</si>
  <si>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</si>
  <si>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</si>
  <si>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</si>
  <si>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</si>
  <si>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</si>
  <si>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</si>
  <si>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</si>
  <si>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</si>
  <si>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</si>
  <si>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</si>
  <si>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</si>
  <si>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</si>
  <si>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</si>
  <si>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</si>
  <si>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</si>
  <si>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</si>
  <si>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</si>
  <si>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</si>
  <si>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</si>
  <si>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</si>
  <si>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</si>
  <si>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</si>
  <si>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</si>
  <si>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</si>
  <si>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</si>
  <si>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</si>
  <si>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</si>
  <si>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</si>
  <si>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</si>
  <si>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</si>
  <si>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</si>
  <si>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</si>
  <si>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</si>
  <si>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</si>
  <si>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</si>
  <si>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</si>
  <si>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</si>
  <si>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</si>
  <si>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</si>
  <si>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</si>
  <si>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</si>
  <si>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</si>
  <si>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</si>
  <si>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</si>
  <si>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</si>
  <si>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</si>
  <si>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</si>
  <si>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</si>
  <si>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</si>
  <si>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</si>
  <si>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</si>
  <si>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</si>
  <si>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</si>
  <si>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</si>
  <si>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</si>
  <si>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</si>
  <si>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</si>
  <si>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</si>
  <si>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</si>
  <si>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</si>
  <si>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</si>
  <si>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</si>
  <si>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</si>
  <si>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</si>
  <si>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</si>
  <si>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</si>
  <si>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</si>
  <si>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</si>
  <si>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</si>
  <si>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</si>
  <si>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</si>
  <si>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</si>
  <si>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</si>
  <si>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</si>
  <si>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</si>
  <si>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</si>
  <si>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</si>
  <si>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</si>
  <si>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</si>
  <si>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</si>
  <si>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</si>
  <si>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</si>
  <si>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</si>
  <si>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</si>
  <si>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</si>
  <si>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</si>
  <si>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</si>
  <si>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</si>
  <si>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</si>
  <si>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</si>
  <si>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</si>
  <si>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</si>
  <si>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</si>
  <si>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</si>
  <si>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</si>
  <si>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</si>
  <si>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</si>
  <si>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</si>
  <si>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</si>
  <si>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</si>
  <si>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</si>
  <si>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</si>
  <si>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</si>
  <si>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</si>
  <si>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</si>
  <si>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</si>
  <si>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</si>
  <si>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</si>
  <si>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</si>
  <si>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</si>
  <si>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</si>
  <si>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</si>
  <si>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</si>
  <si>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</si>
  <si>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</si>
  <si>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</si>
  <si>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</si>
  <si>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</si>
  <si>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</si>
  <si>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</si>
  <si>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</si>
  <si>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</si>
  <si>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</si>
  <si>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</si>
  <si>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</si>
  <si>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</si>
  <si>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</si>
  <si>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</si>
  <si>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</si>
  <si>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</si>
  <si>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</si>
  <si>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</si>
  <si>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</si>
  <si>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</si>
  <si>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</si>
  <si>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</si>
  <si>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</si>
  <si>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</si>
  <si>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</si>
  <si>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</si>
  <si>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</si>
  <si>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</si>
  <si>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</si>
  <si>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</si>
  <si>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</si>
  <si>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</si>
  <si>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</si>
  <si>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</si>
  <si>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</si>
  <si>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</si>
  <si>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</si>
  <si>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</si>
  <si>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</si>
  <si>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</si>
  <si>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</si>
  <si>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</si>
  <si>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</si>
  <si>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</si>
  <si>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</si>
  <si>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</si>
  <si>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</si>
  <si>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</si>
  <si>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</si>
  <si>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</si>
  <si>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</si>
  <si>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</si>
  <si>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</si>
  <si>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</si>
  <si>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</si>
  <si>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</si>
  <si>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</si>
  <si>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</si>
  <si>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</si>
  <si>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</si>
  <si>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</si>
  <si>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</si>
  <si>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</si>
  <si>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</si>
  <si>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</si>
  <si>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</si>
  <si>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</si>
  <si>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</si>
  <si>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</si>
  <si>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</si>
  <si>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</si>
  <si>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</si>
  <si>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</si>
  <si>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</si>
  <si>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</si>
  <si>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</si>
  <si>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</si>
  <si>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</si>
  <si>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</si>
  <si>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</si>
  <si>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</si>
  <si>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</si>
  <si>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</si>
  <si>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</si>
  <si>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</si>
  <si>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</si>
  <si>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</si>
  <si>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</si>
  <si>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</si>
  <si>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</si>
  <si>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</si>
  <si>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</si>
  <si>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</si>
  <si>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</si>
  <si>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</si>
  <si>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</si>
  <si>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</si>
  <si>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</si>
  <si>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</si>
  <si>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</si>
  <si>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</si>
  <si>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</si>
  <si>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</si>
  <si>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</si>
  <si>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</si>
  <si>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</si>
  <si>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</si>
  <si>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</si>
  <si>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</si>
  <si>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</si>
  <si>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</si>
  <si>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</si>
  <si>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</si>
  <si>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</si>
  <si>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</si>
  <si>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</si>
  <si>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</si>
  <si>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</si>
  <si>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</si>
  <si>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</si>
  <si>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</si>
  <si>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</si>
  <si>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</si>
  <si>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</si>
  <si>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</si>
  <si>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</si>
  <si>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</si>
  <si>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</si>
  <si>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</si>
  <si>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</si>
  <si>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</si>
  <si>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</si>
  <si>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</si>
  <si>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</si>
  <si>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</si>
  <si>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</si>
  <si>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</si>
  <si>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</si>
  <si>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</si>
  <si>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</si>
  <si>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</si>
  <si>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</si>
  <si>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</si>
  <si>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</si>
  <si>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</si>
  <si>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</si>
  <si>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</si>
  <si>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</si>
  <si>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</si>
  <si>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</si>
  <si>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</si>
  <si>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</si>
  <si>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</si>
  <si>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</si>
  <si>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</si>
  <si>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</si>
  <si>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</si>
  <si>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</si>
  <si>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</si>
  <si>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</si>
  <si>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</si>
  <si>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</si>
  <si>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</si>
  <si>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</si>
  <si>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</si>
  <si>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</si>
  <si>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</si>
  <si>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</si>
  <si>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</si>
  <si>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</si>
  <si>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</si>
  <si>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</si>
  <si>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</si>
  <si>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</si>
  <si>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</si>
  <si>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</si>
  <si>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</si>
  <si>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</si>
  <si>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</si>
  <si>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</si>
  <si>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</si>
  <si>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</si>
  <si>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</si>
  <si>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</si>
  <si>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</si>
  <si>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</si>
  <si>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</si>
  <si>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</si>
  <si>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</si>
  <si>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</si>
  <si>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</si>
  <si>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</si>
  <si>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</si>
  <si>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</si>
  <si>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</si>
  <si>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</si>
  <si>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</si>
  <si>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</si>
  <si>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</si>
  <si>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</si>
  <si>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</si>
  <si>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</si>
  <si>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</si>
  <si>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</si>
  <si>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</si>
  <si>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</si>
  <si>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</si>
  <si>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</si>
  <si>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</si>
  <si>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</si>
  <si>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</si>
  <si>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</si>
  <si>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</si>
  <si>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</si>
  <si>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</si>
  <si>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</si>
  <si>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</si>
  <si>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</si>
  <si>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</si>
  <si>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</si>
  <si>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</si>
  <si>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</si>
  <si>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</si>
  <si>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</si>
  <si>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</si>
  <si>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</si>
  <si>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</si>
  <si>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</si>
  <si>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</si>
  <si>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</si>
  <si>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</si>
  <si>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</si>
  <si>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</si>
  <si>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</si>
  <si>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</si>
  <si>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</si>
  <si>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</si>
  <si>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</si>
  <si>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</si>
  <si>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</si>
  <si>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</si>
  <si>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</si>
  <si>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</si>
  <si>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</si>
  <si>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</si>
  <si>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</si>
  <si>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</si>
  <si>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</si>
  <si>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</si>
  <si>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</si>
  <si>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</si>
  <si>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</si>
  <si>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</si>
  <si>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</si>
  <si>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</si>
  <si>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</si>
  <si>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</si>
  <si>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</si>
  <si>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</si>
  <si>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</si>
  <si>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</si>
  <si>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</si>
  <si>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</si>
  <si>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</si>
  <si>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</si>
  <si>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</si>
  <si>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</si>
  <si>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</si>
  <si>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</si>
  <si>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</si>
  <si>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</si>
  <si>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</si>
  <si>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</si>
  <si>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</si>
  <si>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</si>
  <si>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</si>
  <si>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</si>
  <si>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</si>
  <si>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</si>
  <si>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</si>
  <si>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</si>
  <si>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</si>
  <si>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</si>
  <si>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</si>
  <si>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</si>
  <si>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</si>
  <si>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</si>
  <si>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</si>
  <si>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</si>
  <si>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</si>
  <si>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</si>
  <si>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</si>
  <si>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</si>
  <si>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</si>
  <si>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</si>
  <si>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</si>
  <si>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</si>
  <si>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</si>
  <si>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</si>
  <si>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</si>
  <si>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</si>
  <si>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</si>
  <si>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</si>
  <si>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</si>
  <si>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</si>
  <si>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</si>
  <si>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</si>
  <si>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</si>
  <si>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</si>
  <si>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</si>
  <si>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</si>
  <si>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</si>
  <si>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</si>
  <si>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</si>
  <si>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</si>
  <si>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</si>
  <si>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</si>
  <si>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</si>
  <si>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</si>
  <si>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</si>
  <si>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</si>
  <si>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</si>
  <si>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</si>
  <si>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</si>
  <si>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</si>
  <si>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</si>
  <si>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</si>
  <si>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</si>
  <si>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</si>
  <si>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</si>
  <si>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</si>
  <si>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</si>
  <si>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</si>
  <si>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</si>
  <si>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</si>
  <si>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</si>
  <si>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</si>
  <si>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</si>
  <si>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</si>
  <si>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</si>
  <si>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</si>
  <si>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</si>
  <si>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</si>
  <si>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</si>
  <si>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</si>
  <si>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</si>
  <si>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</si>
  <si>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</si>
  <si>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</si>
  <si>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</si>
  <si>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</si>
  <si>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</si>
  <si>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</si>
  <si>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</si>
  <si>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</si>
  <si>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</si>
  <si>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</si>
  <si>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</si>
  <si>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</si>
  <si>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</si>
  <si>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</si>
  <si>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</si>
  <si>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</si>
  <si>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</si>
  <si>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</si>
  <si>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</si>
  <si>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</si>
  <si>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</si>
  <si>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</si>
  <si>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</si>
  <si>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</si>
  <si>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</si>
  <si>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</si>
  <si>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</si>
  <si>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</si>
  <si>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</si>
  <si>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</si>
  <si>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</si>
  <si>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</si>
  <si>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</si>
  <si>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</si>
  <si>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</si>
  <si>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</si>
  <si>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</si>
  <si>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</si>
  <si>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</si>
  <si>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</si>
  <si>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</si>
  <si>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</si>
  <si>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</si>
  <si>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</si>
  <si>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</si>
  <si>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</si>
  <si>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</si>
  <si>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</si>
  <si>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</si>
  <si>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</si>
  <si>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</si>
  <si>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</si>
  <si>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</si>
  <si>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</si>
  <si>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</si>
  <si>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</si>
  <si>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</si>
  <si>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</si>
  <si>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</si>
  <si>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</si>
  <si>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</si>
  <si>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</si>
  <si>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</si>
  <si>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</si>
  <si>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</si>
  <si>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</si>
  <si>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</si>
  <si>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</si>
  <si>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</si>
  <si>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</si>
  <si>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</si>
  <si>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</si>
  <si>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</si>
  <si>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</si>
  <si>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</si>
  <si>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</si>
  <si>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</si>
  <si>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</si>
  <si>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</si>
  <si>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</si>
  <si>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</si>
  <si>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</si>
  <si>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</si>
  <si>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</si>
  <si>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</si>
  <si>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</si>
  <si>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</si>
  <si>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</si>
  <si>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</si>
  <si>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</si>
  <si>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</si>
  <si>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</si>
  <si>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</si>
  <si>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</si>
  <si>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</si>
  <si>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</si>
  <si>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</si>
  <si>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</si>
  <si>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</si>
  <si>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</si>
  <si>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</si>
  <si>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</si>
  <si>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</si>
  <si>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</si>
  <si>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</si>
  <si>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</si>
  <si>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</si>
  <si>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</si>
  <si>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</si>
  <si>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</si>
  <si>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</si>
  <si>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</si>
  <si>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</si>
  <si>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</si>
  <si>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</si>
  <si>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</si>
  <si>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</si>
  <si>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</si>
  <si>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</si>
  <si>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</si>
  <si>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</si>
  <si>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</si>
  <si>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</si>
  <si>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</si>
  <si>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</si>
  <si>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</si>
  <si>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</si>
  <si>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</si>
  <si>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</si>
  <si>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</si>
  <si>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</si>
  <si>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</si>
  <si>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</si>
  <si>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</si>
  <si>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</si>
  <si>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</si>
  <si>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</si>
  <si>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</si>
  <si>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</si>
  <si>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</si>
  <si>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</si>
  <si>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</si>
  <si>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</si>
  <si>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</si>
  <si>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</si>
  <si>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</si>
  <si>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</si>
  <si>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</si>
  <si>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</si>
  <si>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</si>
  <si>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</si>
  <si>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</si>
  <si>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</si>
  <si>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</si>
  <si>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</si>
  <si>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</si>
  <si>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</si>
  <si>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</si>
  <si>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</si>
  <si>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</si>
  <si>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</si>
  <si>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</si>
  <si>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</si>
  <si>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</si>
  <si>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</si>
  <si>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</si>
  <si>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</si>
  <si>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</si>
  <si>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</si>
  <si>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</si>
  <si>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</si>
  <si>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</si>
  <si>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</si>
  <si>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</si>
  <si>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</si>
  <si>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</si>
  <si>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</si>
  <si>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</si>
  <si>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</si>
  <si>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</si>
  <si>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</si>
  <si>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</si>
  <si>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</si>
  <si>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</si>
  <si>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</si>
  <si>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</si>
  <si>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</si>
  <si>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</si>
  <si>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</si>
  <si>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</si>
  <si>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</si>
  <si>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</si>
  <si>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</si>
  <si>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</si>
  <si>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</si>
  <si>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</si>
  <si>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</si>
  <si>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</si>
  <si>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</si>
  <si>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</si>
  <si>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</si>
  <si>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</si>
  <si>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</si>
  <si>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</si>
  <si>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</si>
  <si>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</si>
  <si>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</si>
  <si>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</si>
  <si>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</si>
  <si>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</si>
  <si>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</si>
  <si>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</si>
  <si>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</si>
  <si>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</si>
  <si>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</si>
  <si>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</si>
  <si>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</si>
  <si>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</si>
  <si>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</si>
  <si>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</si>
  <si>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</si>
  <si>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</si>
  <si>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</si>
  <si>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</si>
  <si>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</si>
  <si>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</si>
  <si>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</si>
  <si>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</si>
  <si>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</si>
  <si>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</si>
  <si>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</si>
  <si>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</si>
  <si>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</si>
  <si>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</si>
  <si>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</si>
  <si>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</si>
  <si>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</si>
  <si>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</si>
  <si>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</si>
  <si>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</si>
  <si>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</si>
  <si>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</si>
  <si>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</si>
  <si>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</si>
  <si>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</si>
  <si>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</si>
  <si>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</si>
  <si>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</si>
  <si>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</si>
  <si>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</si>
  <si>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</si>
  <si>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</si>
  <si>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</si>
  <si>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</si>
  <si>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</si>
  <si>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</si>
  <si>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</si>
  <si>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</si>
  <si>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</si>
  <si>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</si>
  <si>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</si>
  <si>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</si>
  <si>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</si>
  <si>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</si>
  <si>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</si>
  <si>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</si>
  <si>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</si>
  <si>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</si>
  <si>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</si>
  <si>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</si>
  <si>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</si>
  <si>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</si>
  <si>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</si>
  <si>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</si>
  <si>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</si>
  <si>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</si>
  <si>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</si>
  <si>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</si>
  <si>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</si>
  <si>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</si>
  <si>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</si>
  <si>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</si>
  <si>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</si>
  <si>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</si>
  <si>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</si>
  <si>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</si>
  <si>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</si>
  <si>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</si>
  <si>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</si>
  <si>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</si>
  <si>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</si>
  <si>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</si>
  <si>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</si>
  <si>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</si>
  <si>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</si>
  <si>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</si>
  <si>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</si>
  <si>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</si>
  <si>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</si>
  <si>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</si>
  <si>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</si>
  <si>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</si>
  <si>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</si>
  <si>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</si>
  <si>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</si>
  <si>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</si>
  <si>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</si>
  <si>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</si>
  <si>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</si>
  <si>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</si>
  <si>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</si>
  <si>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</si>
  <si>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</si>
  <si>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</si>
  <si>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</si>
  <si>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</si>
  <si>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</si>
  <si>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</si>
  <si>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</si>
  <si>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</si>
  <si>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</si>
  <si>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</si>
  <si>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</si>
  <si>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</si>
  <si>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</si>
  <si>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</si>
  <si>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</si>
  <si>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</si>
  <si>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</si>
  <si>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</si>
  <si>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</si>
  <si>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</si>
  <si>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</si>
  <si>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</si>
  <si>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</si>
  <si>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</si>
  <si>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</si>
  <si>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</si>
  <si>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</si>
  <si>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</si>
  <si>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</si>
  <si>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</si>
  <si>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</si>
  <si>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</si>
  <si>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</si>
  <si>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</si>
  <si>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</si>
  <si>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</si>
  <si>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</si>
  <si>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</si>
  <si>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</si>
  <si>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</si>
  <si>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</si>
  <si>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</si>
  <si>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</si>
  <si>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</si>
  <si>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</si>
  <si>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</si>
  <si>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</si>
  <si>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</si>
  <si>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</si>
  <si>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</si>
  <si>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</si>
  <si>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</si>
  <si>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</si>
  <si>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</si>
  <si>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</si>
  <si>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</si>
  <si>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</si>
  <si>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</si>
  <si>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</si>
  <si>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</si>
  <si>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</si>
  <si>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</si>
  <si>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</si>
  <si>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</si>
  <si>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</si>
  <si>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</si>
  <si>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</si>
  <si>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</si>
  <si>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</si>
  <si>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</si>
  <si>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</si>
  <si>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</si>
  <si>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</si>
  <si>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</si>
  <si>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</si>
  <si>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</si>
  <si>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</si>
  <si>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</si>
  <si>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</si>
  <si>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</si>
  <si>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</si>
  <si>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</si>
  <si>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</si>
  <si>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</si>
  <si>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</si>
  <si>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</si>
  <si>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</si>
  <si>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</si>
  <si>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</si>
  <si>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</si>
  <si>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</si>
  <si>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</si>
  <si>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</si>
  <si>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</si>
  <si>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</si>
  <si>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</si>
  <si>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</si>
  <si>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</si>
  <si>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</si>
  <si>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</si>
  <si>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</si>
  <si>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</si>
  <si>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</si>
  <si>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</si>
  <si>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</si>
  <si>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</si>
  <si>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</si>
  <si>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</si>
  <si>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</si>
  <si>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</si>
  <si>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</si>
  <si>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</si>
  <si>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</si>
  <si>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</si>
  <si>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</si>
  <si>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</si>
  <si>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</si>
  <si>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</si>
  <si>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</si>
  <si>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</si>
  <si>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</si>
  <si>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</si>
  <si>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</si>
  <si>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</si>
  <si>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</si>
  <si>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</si>
  <si>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</si>
  <si>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</si>
  <si>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</si>
  <si>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</si>
  <si>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</si>
  <si>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</si>
  <si>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</si>
  <si>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</si>
  <si>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</si>
  <si>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</si>
  <si>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</si>
  <si>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</si>
  <si>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</si>
  <si>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</si>
  <si>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</si>
  <si>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</si>
  <si>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</si>
  <si>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</si>
  <si>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</si>
  <si>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</si>
  <si>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</si>
  <si>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</si>
  <si>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</si>
  <si>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</si>
  <si>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</si>
  <si>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</si>
  <si>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</si>
  <si>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</si>
  <si>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</si>
  <si>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</si>
  <si>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</si>
  <si>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</si>
  <si>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</si>
  <si>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</si>
  <si>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</si>
  <si>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</si>
  <si>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</si>
  <si>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</si>
  <si>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</si>
  <si>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</si>
  <si>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</si>
  <si>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</si>
  <si>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</si>
  <si>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</si>
  <si>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</si>
  <si>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</si>
  <si>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</si>
  <si>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</si>
  <si>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</si>
  <si>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</si>
  <si>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</si>
  <si>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</si>
  <si>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</si>
  <si>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</si>
  <si>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</si>
  <si>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</si>
  <si>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</si>
  <si>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</si>
  <si>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</si>
  <si>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</si>
  <si>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</si>
  <si>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</si>
  <si>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</si>
  <si>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</si>
  <si>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</si>
  <si>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</si>
  <si>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</si>
  <si>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</si>
  <si>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</si>
  <si>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</si>
  <si>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</si>
  <si>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</si>
  <si>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</si>
  <si>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</si>
  <si>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</si>
  <si>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</si>
  <si>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</si>
  <si>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</si>
  <si>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</si>
  <si>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</si>
  <si>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</si>
  <si>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</si>
  <si>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</si>
  <si>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</si>
  <si>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</si>
  <si>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</si>
  <si>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</si>
  <si>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</si>
  <si>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</si>
  <si>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</si>
  <si>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</si>
  <si>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</si>
  <si>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</si>
  <si>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</si>
  <si>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</si>
  <si>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</si>
  <si>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</si>
  <si>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</si>
  <si>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</si>
  <si>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</si>
  <si>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</si>
  <si>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</si>
  <si>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</si>
  <si>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</si>
  <si>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</si>
  <si>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</si>
  <si>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</si>
  <si>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</si>
  <si>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</si>
  <si>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</si>
  <si>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</si>
  <si>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</si>
  <si>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</si>
  <si>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</si>
  <si>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</si>
  <si>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</si>
  <si>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</si>
  <si>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</si>
  <si>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</si>
  <si>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</si>
  <si>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</si>
  <si>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</si>
  <si>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</si>
  <si>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</si>
  <si>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</si>
  <si>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</si>
  <si>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</si>
  <si>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</si>
  <si>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</si>
  <si>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</si>
  <si>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</si>
  <si>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</si>
  <si>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</si>
  <si>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</si>
  <si>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</si>
  <si>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</si>
  <si>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</si>
  <si>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</si>
  <si>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</si>
  <si>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</si>
  <si>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</si>
  <si>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</si>
  <si>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</si>
  <si>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</si>
  <si>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</si>
  <si>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</si>
  <si>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</si>
  <si>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</si>
  <si>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</si>
  <si>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</si>
  <si>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</si>
  <si>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</si>
  <si>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</si>
  <si>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</si>
  <si>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</si>
  <si>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</si>
  <si>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</si>
  <si>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</si>
  <si>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</si>
  <si>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</si>
  <si>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</si>
  <si>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</si>
  <si>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</si>
  <si>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</si>
  <si>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</si>
  <si>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</si>
  <si>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</si>
  <si>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</si>
  <si>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</si>
  <si>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</si>
  <si>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</si>
  <si>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</si>
  <si>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</si>
  <si>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</si>
  <si>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</si>
  <si>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</si>
  <si>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</si>
  <si>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</si>
  <si>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</si>
  <si>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</si>
  <si>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</si>
  <si>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</si>
  <si>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</si>
  <si>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</si>
  <si>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</si>
  <si>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</si>
  <si>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</si>
  <si>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</si>
  <si>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</si>
  <si>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</si>
  <si>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</si>
  <si>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</si>
  <si>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</si>
  <si>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</si>
  <si>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</si>
  <si>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</si>
  <si>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</si>
  <si>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</si>
  <si>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</si>
  <si>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</si>
  <si>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</si>
  <si>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</si>
  <si>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</si>
  <si>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</si>
  <si>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</si>
  <si>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</si>
  <si>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</si>
  <si>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</si>
  <si>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</si>
  <si>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</si>
  <si>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</si>
  <si>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</si>
  <si>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</si>
  <si>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</si>
  <si>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</si>
  <si>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</si>
  <si>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</si>
  <si>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</si>
  <si>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</si>
  <si>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</si>
  <si>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</si>
  <si>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</si>
  <si>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</si>
  <si>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</si>
  <si>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</si>
  <si>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</si>
  <si>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</si>
  <si>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</si>
  <si>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</si>
  <si>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</si>
  <si>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</si>
  <si>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</si>
  <si>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</si>
  <si>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</si>
  <si>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</si>
  <si>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</si>
  <si>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</si>
  <si>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</si>
  <si>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</si>
  <si>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</si>
  <si>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</si>
  <si>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</si>
  <si>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</si>
  <si>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</si>
  <si>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</si>
  <si>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</si>
  <si>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</si>
  <si>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</si>
  <si>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</si>
  <si>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</si>
  <si>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</si>
  <si>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</si>
  <si>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</si>
  <si>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</si>
  <si>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</si>
  <si>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</si>
  <si>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</si>
  <si>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</si>
  <si>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</si>
  <si>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</si>
  <si>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</si>
  <si>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</si>
  <si>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</si>
  <si>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</si>
  <si>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</si>
  <si>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</si>
  <si>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</si>
  <si>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</si>
  <si>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</si>
  <si>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</si>
  <si>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</si>
  <si>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</si>
  <si>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</si>
  <si>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</si>
  <si>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</si>
  <si>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</si>
  <si>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</si>
  <si>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</si>
  <si>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</si>
  <si>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</si>
  <si>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</si>
  <si>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</si>
  <si>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</si>
  <si>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</si>
  <si>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</si>
  <si>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</si>
  <si>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</si>
  <si>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</si>
  <si>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</si>
  <si>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</si>
  <si>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</si>
  <si>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</si>
  <si>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</si>
  <si>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</si>
  <si>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</si>
  <si>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</si>
  <si>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</si>
  <si>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</si>
  <si>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</si>
  <si>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</si>
  <si>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</si>
  <si>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</si>
  <si>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</si>
  <si>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</si>
  <si>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</si>
  <si>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</si>
  <si>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</si>
  <si>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</si>
  <si>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</si>
  <si>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</si>
  <si>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</si>
  <si>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</si>
  <si>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</si>
  <si>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</si>
  <si>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</si>
  <si>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</si>
  <si>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</si>
  <si>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</si>
  <si>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</si>
  <si>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</si>
  <si>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</si>
  <si>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</si>
  <si>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</si>
  <si>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</si>
  <si>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</si>
  <si>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</si>
  <si>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</si>
  <si>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</si>
  <si>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</si>
  <si>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</si>
  <si>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</si>
  <si>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</si>
  <si>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</si>
  <si>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</si>
  <si>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</si>
  <si>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</si>
  <si>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</si>
  <si>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</si>
  <si>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</si>
  <si>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</si>
  <si>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</si>
  <si>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</si>
  <si>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</si>
  <si>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</si>
  <si>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</si>
  <si>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</si>
  <si>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</si>
  <si>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</si>
  <si>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</si>
  <si>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</si>
  <si>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</si>
  <si>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</si>
  <si>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</si>
  <si>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</si>
  <si>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</si>
  <si>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</si>
  <si>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</si>
  <si>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</si>
  <si>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</si>
  <si>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</si>
  <si>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</si>
  <si>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</si>
  <si>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</si>
  <si>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</si>
  <si>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</si>
  <si>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</si>
  <si>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</si>
  <si>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</si>
  <si>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</si>
  <si>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</si>
  <si>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</si>
  <si>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</si>
  <si>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</si>
  <si>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</si>
  <si>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</si>
  <si>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</si>
  <si>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</si>
  <si>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</si>
  <si>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</si>
  <si>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</si>
  <si>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</si>
  <si>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</si>
  <si>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</si>
  <si>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</si>
  <si>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</si>
  <si>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</si>
  <si>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</si>
  <si>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</si>
  <si>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</si>
  <si>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</si>
  <si>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</si>
  <si>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</si>
  <si>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</si>
  <si>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</si>
  <si>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</si>
  <si>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</si>
  <si>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</si>
  <si>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</si>
  <si>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</si>
  <si>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</si>
  <si>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</si>
  <si>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</si>
  <si>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</si>
  <si>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</si>
  <si>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</si>
  <si>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</si>
  <si>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</si>
  <si>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</si>
  <si>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</si>
  <si>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</si>
  <si>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</si>
  <si>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</si>
  <si>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</si>
  <si>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</si>
  <si>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</si>
  <si>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</si>
  <si>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</si>
  <si>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</si>
  <si>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</si>
  <si>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</si>
  <si>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</si>
  <si>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</si>
  <si>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</si>
  <si>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</si>
  <si>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</si>
  <si>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</si>
  <si>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</si>
  <si>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</si>
  <si>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</si>
  <si>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</si>
  <si>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</si>
  <si>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</si>
  <si>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</si>
  <si>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</si>
  <si>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</si>
  <si>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</si>
  <si>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</si>
  <si>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</si>
  <si>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</si>
  <si>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</si>
  <si>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</si>
  <si>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</si>
  <si>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</si>
  <si>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</si>
  <si>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</si>
  <si>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</si>
  <si>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</si>
  <si>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</si>
  <si>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</si>
  <si>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</si>
  <si>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</si>
  <si>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</si>
  <si>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</si>
  <si>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</si>
  <si>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</si>
  <si>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</si>
  <si>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</si>
  <si>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</si>
  <si>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</si>
  <si>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</si>
  <si>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</si>
  <si>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</si>
  <si>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</si>
  <si>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</si>
  <si>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</si>
  <si>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</si>
  <si>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</si>
  <si>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</si>
  <si>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</si>
  <si>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</si>
  <si>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</si>
  <si>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</si>
  <si>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</si>
  <si>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</si>
  <si>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</si>
  <si>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</si>
  <si>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</si>
  <si>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</si>
  <si>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</si>
  <si>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</si>
  <si>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</si>
  <si>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</si>
  <si>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</si>
  <si>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</si>
  <si>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</si>
  <si>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</si>
  <si>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</si>
  <si>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</si>
  <si>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</si>
  <si>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</si>
  <si>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</si>
  <si>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</si>
  <si>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</si>
  <si>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</si>
  <si>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</si>
  <si>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</si>
  <si>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</si>
  <si>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</si>
  <si>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</si>
  <si>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</si>
  <si>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</si>
  <si>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</si>
  <si>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</si>
  <si>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</si>
  <si>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</si>
  <si>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</si>
  <si>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</si>
  <si>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</si>
  <si>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</si>
  <si>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</si>
  <si>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</si>
  <si>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</si>
  <si>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</si>
  <si>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</si>
  <si>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</si>
  <si>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</si>
  <si>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</si>
  <si>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</si>
  <si>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</si>
  <si>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</si>
  <si>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</si>
  <si>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</si>
  <si>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</si>
  <si>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</si>
  <si>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</si>
  <si>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</si>
  <si>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</si>
  <si>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</si>
  <si>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</si>
  <si>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</si>
  <si>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</si>
  <si>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</si>
  <si>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</si>
  <si>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</si>
  <si>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</si>
  <si>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</si>
  <si>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</si>
  <si>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</si>
  <si>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</si>
  <si>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</si>
  <si>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</si>
  <si>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</si>
  <si>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</si>
  <si>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</si>
  <si>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</si>
  <si>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</si>
  <si>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</si>
  <si>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</si>
  <si>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</si>
  <si>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</si>
  <si>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</si>
  <si>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</si>
  <si>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</si>
  <si>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</si>
  <si>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</si>
  <si>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</si>
  <si>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</si>
  <si>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</si>
  <si>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</si>
  <si>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</si>
  <si>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</si>
  <si>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</si>
  <si>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</si>
  <si>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</si>
  <si>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</si>
  <si>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</si>
  <si>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</si>
  <si>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</si>
  <si>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</si>
  <si>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</si>
  <si>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</si>
  <si>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</si>
  <si>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</si>
  <si>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</si>
  <si>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</si>
  <si>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</si>
  <si>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</si>
  <si>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</si>
  <si>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</si>
  <si>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</si>
  <si>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</si>
  <si>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</si>
  <si>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</si>
  <si>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</si>
  <si>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</si>
  <si>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</si>
  <si>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</si>
  <si>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</si>
  <si>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</si>
  <si>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</si>
  <si>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</si>
  <si>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</si>
  <si>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</si>
  <si>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</si>
  <si>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</si>
  <si>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</si>
  <si>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</si>
  <si>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</si>
  <si>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</si>
  <si>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</si>
  <si>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</si>
  <si>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</si>
  <si>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</si>
  <si>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</si>
  <si>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</si>
  <si>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</si>
  <si>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</si>
  <si>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</si>
  <si>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</si>
  <si>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</si>
  <si>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</si>
  <si>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</si>
  <si>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</si>
  <si>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</si>
  <si>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</si>
  <si>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</si>
  <si>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</si>
  <si>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</si>
  <si>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</si>
  <si>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</si>
  <si>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</si>
  <si>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</si>
  <si>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</si>
  <si>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</si>
  <si>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</si>
  <si>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</si>
  <si>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</si>
  <si>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</si>
  <si>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</si>
  <si>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</si>
  <si>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</si>
  <si>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</si>
  <si>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</si>
  <si>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</si>
  <si>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</si>
  <si>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</si>
  <si>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</si>
  <si>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</si>
  <si>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</si>
  <si>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</si>
  <si>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</si>
  <si>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</si>
  <si>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</si>
  <si>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</si>
  <si>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</si>
  <si>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</si>
  <si>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</si>
  <si>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</si>
  <si>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</si>
  <si>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</si>
  <si>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</si>
  <si>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</si>
  <si>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</si>
  <si>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</si>
  <si>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</si>
  <si>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</si>
  <si>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</si>
  <si>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</si>
  <si>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</si>
  <si>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</si>
  <si>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</si>
  <si>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</si>
  <si>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</si>
  <si>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</si>
  <si>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</si>
  <si>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</si>
  <si>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</si>
  <si>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</si>
  <si>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</si>
  <si>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</si>
  <si>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</si>
  <si>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</si>
  <si>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</si>
  <si>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</si>
  <si>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</si>
  <si>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</si>
  <si>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</si>
  <si>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</si>
  <si>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</si>
  <si>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</si>
  <si>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</si>
  <si>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</si>
  <si>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</si>
  <si>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</si>
  <si>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</si>
  <si>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</si>
  <si>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</si>
  <si>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</si>
  <si>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</si>
  <si>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</si>
  <si>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</si>
  <si>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</si>
  <si>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</si>
  <si>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</si>
  <si>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</si>
  <si>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</si>
  <si>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</si>
  <si>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</si>
  <si>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</si>
  <si>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</si>
  <si>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</si>
  <si>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</si>
  <si>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</si>
  <si>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</si>
  <si>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</si>
  <si>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</si>
  <si>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</si>
  <si>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</si>
  <si>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</si>
  <si>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</si>
  <si>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</si>
  <si>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</si>
  <si>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</si>
  <si>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</si>
  <si>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</si>
  <si>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</si>
  <si>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</si>
  <si>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</si>
  <si>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</si>
  <si>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</si>
  <si>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</si>
  <si>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</si>
  <si>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</si>
  <si>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</si>
  <si>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</si>
  <si>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</si>
  <si>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</si>
  <si>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</si>
  <si>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</si>
  <si>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</si>
  <si>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</si>
  <si>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</si>
  <si>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</si>
  <si>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</si>
  <si>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</si>
  <si>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</si>
  <si>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</si>
  <si>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</si>
  <si>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</si>
  <si>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</si>
  <si>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</si>
  <si>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</si>
  <si>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</si>
  <si>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</si>
  <si>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</si>
  <si>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</si>
  <si>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</si>
  <si>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</si>
  <si>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</si>
  <si>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</si>
  <si>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</si>
  <si>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</si>
  <si>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</si>
  <si>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</si>
  <si>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</si>
  <si>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</si>
  <si>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</si>
  <si>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</si>
  <si>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</si>
  <si>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</si>
  <si>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</si>
  <si>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</si>
  <si>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</si>
  <si>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</si>
  <si>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</si>
  <si>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</si>
  <si>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</si>
  <si>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</si>
  <si>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</si>
  <si>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</si>
  <si>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</si>
  <si>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</si>
  <si>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</si>
  <si>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</si>
  <si>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</si>
  <si>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</si>
  <si>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</si>
  <si>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</si>
  <si>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</si>
  <si>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</si>
  <si>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</si>
  <si>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</si>
  <si>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</si>
  <si>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</si>
  <si>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</si>
  <si>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</si>
  <si>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</si>
  <si>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</si>
  <si>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</si>
  <si>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</si>
  <si>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</si>
  <si>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</si>
  <si>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</si>
  <si>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</si>
  <si>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</si>
  <si>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</si>
  <si>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</si>
  <si>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</si>
  <si>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</si>
  <si>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</si>
  <si>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</si>
  <si>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</si>
  <si>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</si>
  <si>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</si>
  <si>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</si>
  <si>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</si>
  <si>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</si>
  <si>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</si>
  <si>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</si>
  <si>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</si>
  <si>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</si>
  <si>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</si>
  <si>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</si>
  <si>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</si>
  <si>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</si>
  <si>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</si>
  <si>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</si>
  <si>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</si>
  <si>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</si>
  <si>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</si>
  <si>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</si>
  <si>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</si>
  <si>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</si>
  <si>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</si>
  <si>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</si>
  <si>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</si>
  <si>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</si>
  <si>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</si>
  <si>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</si>
  <si>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</si>
  <si>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</si>
  <si>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</si>
  <si>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</si>
  <si>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</si>
  <si>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</si>
  <si>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</si>
  <si>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</si>
  <si>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</si>
  <si>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</si>
  <si>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</si>
  <si>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</si>
  <si>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</si>
  <si>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</si>
  <si>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</si>
  <si>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</si>
  <si>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</si>
  <si>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</si>
  <si>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</si>
  <si>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</si>
  <si>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</si>
  <si>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</si>
  <si>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</si>
  <si>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</si>
  <si>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</si>
  <si>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</si>
  <si>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</si>
  <si>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</si>
  <si>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</si>
  <si>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</si>
  <si>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</si>
  <si>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</si>
  <si>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</si>
  <si>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</si>
  <si>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</si>
  <si>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</si>
  <si>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</si>
  <si>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</si>
  <si>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</si>
  <si>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</si>
  <si>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</si>
  <si>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</si>
  <si>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</si>
  <si>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</si>
  <si>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</si>
  <si>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</si>
  <si>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</si>
  <si>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</si>
  <si>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</si>
  <si>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</si>
  <si>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</si>
  <si>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</si>
  <si>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</si>
  <si>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</si>
  <si>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</si>
  <si>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</si>
  <si>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</si>
  <si>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</si>
  <si>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</si>
  <si>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</si>
  <si>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</si>
  <si>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</si>
  <si>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</si>
  <si>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</si>
  <si>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</si>
  <si>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</si>
  <si>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</si>
  <si>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</si>
  <si>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</si>
  <si>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</si>
  <si>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</si>
  <si>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</si>
  <si>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</si>
  <si>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</si>
  <si>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</si>
  <si>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</si>
  <si>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</si>
  <si>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</si>
  <si>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</si>
  <si>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</si>
  <si>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</si>
  <si>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</si>
  <si>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</si>
  <si>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</si>
  <si>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</si>
  <si>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</si>
  <si>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</si>
  <si>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</si>
  <si>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</si>
  <si>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</si>
  <si>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</si>
  <si>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</si>
  <si>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</si>
  <si>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</si>
  <si>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</si>
  <si>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</si>
  <si>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</si>
  <si>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</si>
  <si>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</si>
  <si>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</si>
  <si>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</si>
  <si>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</si>
  <si>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</si>
  <si>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</si>
  <si>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</si>
  <si>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</si>
  <si>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</si>
  <si>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</si>
  <si>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</si>
  <si>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</si>
  <si>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</si>
  <si>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</si>
  <si>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</si>
  <si>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</si>
  <si>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</si>
  <si>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</si>
  <si>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</si>
  <si>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</si>
  <si>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</si>
  <si>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</si>
  <si>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</si>
  <si>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</si>
  <si>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</si>
  <si>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</si>
  <si>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</si>
  <si>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</si>
  <si>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</si>
  <si>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</si>
  <si>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</si>
  <si>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</si>
  <si>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</si>
  <si>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</si>
  <si>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</si>
  <si>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</si>
  <si>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</si>
  <si>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</si>
  <si>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</si>
  <si>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</si>
  <si>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</si>
  <si>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</si>
  <si>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</si>
  <si>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</si>
  <si>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</si>
  <si>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</si>
  <si>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</si>
  <si>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</si>
  <si>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</si>
  <si>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</si>
  <si>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</si>
  <si>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</si>
  <si>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</si>
  <si>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</si>
  <si>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</si>
  <si>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</si>
  <si>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</si>
  <si>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</si>
  <si>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</si>
  <si>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</si>
  <si>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</si>
  <si>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</si>
  <si>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</si>
  <si>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</si>
  <si>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</si>
  <si>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</si>
  <si>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</si>
  <si>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</si>
  <si>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</si>
  <si>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</si>
  <si>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</si>
  <si>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</si>
  <si>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</si>
  <si>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</si>
  <si>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</si>
  <si>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</si>
  <si>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</si>
  <si>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</si>
  <si>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</si>
  <si>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</si>
  <si>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</si>
  <si>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</si>
  <si>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</si>
  <si>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</si>
  <si>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</si>
  <si>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</si>
  <si>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</si>
  <si>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</si>
  <si>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</si>
  <si>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</si>
  <si>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</si>
  <si>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</si>
  <si>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</si>
  <si>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</si>
  <si>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</si>
  <si>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</si>
  <si>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</si>
  <si>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</si>
  <si>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</si>
  <si>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</si>
  <si>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</si>
  <si>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</si>
  <si>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</si>
  <si>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</si>
  <si>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</si>
  <si>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</si>
  <si>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</si>
  <si>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</si>
  <si>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</si>
  <si>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</si>
  <si>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</si>
  <si>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</si>
  <si>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</si>
  <si>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</si>
  <si>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</si>
  <si>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</si>
  <si>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</si>
  <si>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</si>
  <si>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</si>
  <si>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</si>
  <si>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</si>
  <si>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</si>
  <si>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</si>
  <si>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</si>
  <si>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</si>
  <si>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</si>
  <si>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</si>
  <si>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</si>
  <si>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</si>
  <si>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</si>
  <si>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</si>
  <si>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</si>
  <si>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</si>
  <si>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</si>
  <si>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</si>
  <si>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</si>
  <si>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</si>
  <si>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</si>
  <si>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</si>
  <si>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</si>
  <si>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</si>
  <si>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</si>
  <si>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</si>
  <si>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</si>
  <si>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</si>
  <si>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</si>
  <si>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</si>
  <si>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</si>
  <si>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</si>
  <si>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</si>
  <si>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</si>
  <si>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</si>
  <si>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</si>
  <si>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</si>
  <si>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</si>
  <si>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</si>
  <si>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</si>
  <si>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</si>
  <si>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</si>
  <si>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</si>
  <si>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</si>
  <si>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</si>
  <si>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</si>
  <si>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</si>
  <si>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</si>
  <si>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</si>
  <si>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</si>
  <si>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</si>
  <si>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</si>
  <si>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</si>
  <si>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</si>
  <si>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</si>
  <si>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</si>
  <si>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</si>
  <si>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</si>
  <si>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</si>
  <si>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</si>
  <si>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</si>
  <si>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</si>
  <si>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</si>
  <si>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</si>
  <si>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</si>
  <si>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</si>
  <si>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</si>
  <si>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</si>
  <si>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</si>
  <si>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</si>
  <si>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</si>
  <si>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</si>
  <si>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</si>
  <si>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</si>
  <si>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</si>
  <si>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</si>
  <si>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</si>
  <si>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</si>
  <si>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</si>
  <si>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</si>
  <si>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</si>
  <si>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</si>
  <si>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</si>
  <si>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</si>
  <si>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</si>
  <si>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</si>
  <si>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</si>
  <si>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</si>
  <si>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</si>
  <si>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</si>
  <si>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</si>
  <si>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</si>
  <si>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</si>
  <si>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</si>
  <si>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</si>
  <si>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</si>
  <si>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</si>
  <si>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</si>
  <si>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</si>
  <si>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</si>
  <si>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</si>
  <si>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</si>
  <si>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</si>
  <si>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</si>
  <si>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</si>
  <si>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</si>
  <si>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</si>
  <si>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</si>
  <si>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</si>
  <si>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</si>
  <si>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</si>
  <si>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</si>
  <si>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</si>
  <si>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</si>
  <si>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</si>
  <si>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</si>
  <si>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</si>
  <si>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</si>
  <si>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</si>
  <si>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</si>
  <si>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</si>
  <si>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</si>
  <si>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</si>
  <si>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</si>
  <si>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</si>
  <si>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</si>
  <si>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</si>
  <si>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</si>
  <si>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</si>
  <si>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</si>
  <si>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</si>
  <si>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</si>
  <si>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</si>
  <si>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</si>
  <si>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</si>
  <si>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</si>
  <si>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</si>
  <si>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</si>
  <si>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</si>
  <si>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</si>
  <si>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</si>
  <si>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</si>
  <si>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</si>
  <si>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</si>
  <si>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</si>
  <si>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</si>
  <si>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</si>
  <si>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</si>
  <si>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</si>
  <si>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</si>
  <si>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</si>
  <si>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</si>
  <si>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</si>
  <si>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</si>
  <si>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</si>
  <si>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</si>
  <si>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</si>
  <si>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</si>
  <si>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</si>
  <si>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</si>
  <si>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</si>
  <si>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</si>
  <si>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</si>
  <si>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</si>
  <si>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</si>
  <si>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</si>
  <si>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</si>
  <si>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</si>
  <si>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</si>
  <si>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</si>
  <si>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</si>
  <si>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</si>
  <si>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</si>
  <si>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</si>
  <si>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</si>
  <si>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</si>
  <si>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</si>
  <si>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</si>
  <si>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</si>
  <si>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</si>
  <si>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</si>
  <si>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</si>
  <si>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</si>
  <si>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</si>
  <si>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</si>
  <si>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</si>
  <si>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</si>
  <si>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</si>
  <si>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</si>
  <si>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</si>
  <si>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</si>
  <si>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</si>
  <si>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</si>
  <si>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</si>
  <si>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</si>
  <si>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</si>
  <si>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</si>
  <si>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</si>
  <si>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</si>
  <si>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</si>
  <si>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</si>
  <si>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</si>
  <si>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</si>
  <si>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</si>
  <si>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</si>
  <si>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</si>
  <si>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</si>
  <si>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</si>
  <si>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</si>
  <si>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</si>
  <si>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</si>
  <si>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</si>
  <si>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</si>
  <si>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</si>
  <si>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</si>
  <si>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</si>
  <si>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</si>
  <si>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</si>
  <si>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</si>
  <si>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</si>
  <si>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</si>
  <si>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</si>
  <si>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</si>
  <si>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</si>
  <si>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</si>
  <si>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</si>
  <si>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</si>
  <si>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</si>
  <si>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</si>
  <si>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</si>
  <si>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</si>
  <si>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</si>
  <si>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</si>
  <si>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</si>
  <si>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</si>
  <si>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</si>
  <si>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</si>
  <si>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</si>
  <si>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</si>
  <si>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</si>
  <si>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</si>
  <si>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</si>
  <si>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</si>
  <si>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</si>
  <si>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</si>
  <si>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</si>
  <si>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</si>
  <si>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</si>
  <si>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</si>
  <si>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</si>
  <si>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</si>
  <si>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</si>
  <si>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</si>
  <si>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</si>
  <si>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</si>
  <si>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</si>
  <si>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</si>
  <si>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</si>
  <si>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</si>
  <si>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</si>
  <si>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</si>
  <si>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</si>
  <si>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</si>
  <si>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</si>
  <si>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</si>
  <si>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</si>
  <si>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</si>
  <si>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</si>
  <si>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</si>
  <si>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</si>
  <si>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</si>
  <si>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</si>
  <si>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</si>
  <si>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</si>
  <si>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</si>
  <si>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</si>
  <si>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</si>
  <si>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</si>
  <si>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</si>
  <si>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</si>
  <si>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</si>
  <si>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</si>
  <si>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</si>
  <si>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</si>
  <si>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</si>
  <si>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</si>
  <si>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</si>
  <si>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</si>
  <si>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</si>
  <si>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</si>
  <si>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</si>
  <si>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</si>
  <si>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</si>
  <si>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</si>
  <si>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</si>
  <si>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</si>
  <si>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</si>
  <si>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</si>
  <si>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</si>
  <si>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</si>
  <si>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</si>
  <si>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</si>
  <si>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</si>
  <si>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</si>
  <si>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</si>
  <si>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</si>
  <si>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</si>
  <si>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</si>
  <si>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</si>
  <si>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</si>
  <si>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</si>
  <si>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</si>
  <si>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</si>
  <si>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</si>
  <si>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</si>
  <si>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</si>
  <si>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</si>
  <si>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</si>
  <si>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</si>
  <si>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</si>
  <si>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</si>
  <si>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</si>
  <si>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</si>
  <si>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</si>
  <si>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</si>
  <si>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</si>
  <si>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</si>
  <si>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</si>
  <si>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</si>
  <si>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</si>
  <si>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</si>
  <si>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</si>
  <si>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</si>
  <si>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</si>
  <si>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</si>
  <si>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</si>
  <si>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</si>
  <si>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</si>
  <si>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</si>
  <si>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</si>
  <si>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</si>
  <si>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</si>
  <si>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</si>
  <si>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</si>
  <si>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</si>
  <si>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</si>
  <si>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</si>
  <si>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</si>
  <si>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</si>
  <si>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</si>
  <si>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</si>
  <si>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</si>
  <si>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</si>
  <si>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</si>
  <si>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</si>
  <si>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</si>
  <si>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</si>
  <si>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</si>
  <si>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</si>
  <si>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</si>
  <si>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</si>
  <si>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</si>
  <si>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</si>
  <si>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</si>
  <si>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</si>
  <si>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</si>
  <si>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</si>
  <si>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</si>
  <si>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</si>
  <si>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</si>
  <si>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</si>
  <si>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</si>
  <si>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</si>
  <si>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</si>
  <si>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</si>
  <si>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</si>
  <si>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</si>
  <si>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</si>
  <si>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</si>
  <si>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</si>
  <si>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</si>
  <si>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</si>
  <si>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</si>
  <si>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</si>
  <si>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</si>
  <si>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</si>
  <si>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</si>
  <si>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</si>
  <si>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</si>
  <si>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</si>
  <si>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</si>
  <si>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</si>
  <si>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</si>
  <si>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</si>
  <si>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</si>
  <si>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</si>
  <si>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</si>
  <si>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</si>
  <si>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</si>
  <si>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</si>
  <si>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</si>
  <si>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</si>
  <si>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</si>
  <si>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</si>
  <si>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</si>
  <si>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</si>
  <si>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</si>
  <si>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</si>
  <si>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</si>
  <si>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</si>
  <si>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</si>
  <si>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</si>
  <si>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</si>
  <si>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</si>
  <si>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</si>
  <si>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</si>
  <si>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</si>
  <si>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</si>
  <si>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</si>
  <si>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</si>
  <si>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</si>
  <si>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</si>
  <si>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</si>
  <si>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</si>
  <si>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</si>
  <si>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</si>
  <si>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</si>
  <si>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</si>
  <si>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</si>
  <si>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</si>
  <si>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</si>
  <si>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</si>
  <si>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</si>
  <si>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</si>
  <si>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</si>
  <si>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</si>
  <si>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</si>
  <si>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</si>
  <si>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</si>
  <si>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</si>
  <si>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</si>
  <si>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</si>
  <si>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</si>
  <si>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</si>
  <si>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</si>
  <si>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</si>
  <si>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</si>
  <si>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</si>
  <si>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</si>
  <si>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</si>
  <si>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</si>
  <si>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</si>
  <si>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</si>
  <si>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</si>
  <si>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</si>
  <si>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</si>
  <si>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</si>
  <si>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</si>
  <si>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</si>
  <si>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</si>
  <si>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</si>
  <si>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</si>
  <si>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</si>
  <si>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</si>
  <si>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</si>
  <si>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</si>
  <si>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</si>
  <si>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</si>
  <si>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</si>
  <si>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</si>
  <si>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</si>
  <si>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</si>
  <si>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</si>
  <si>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</si>
  <si>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</si>
  <si>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</si>
  <si>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</si>
  <si>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</si>
  <si>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</si>
  <si>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</si>
  <si>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</si>
  <si>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</si>
  <si>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</si>
  <si>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</si>
  <si>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</si>
  <si>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</si>
  <si>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</si>
  <si>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</si>
  <si>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</si>
  <si>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</si>
  <si>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</si>
  <si>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</si>
  <si>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</si>
  <si>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</si>
  <si>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</si>
  <si>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</si>
  <si>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</si>
  <si>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</si>
  <si>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</si>
  <si>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</si>
  <si>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</si>
  <si>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</si>
  <si>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</si>
  <si>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</si>
  <si>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</si>
  <si>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</si>
  <si>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</si>
  <si>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</si>
  <si>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</si>
  <si>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</si>
  <si>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</si>
  <si>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</si>
  <si>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</si>
  <si>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</si>
  <si>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</si>
  <si>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</si>
  <si>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</si>
  <si>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</si>
  <si>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</si>
  <si>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</si>
  <si>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</si>
  <si>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</si>
  <si>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</si>
  <si>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</si>
  <si>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</si>
  <si>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</si>
  <si>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</si>
  <si>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</si>
  <si>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</si>
  <si>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</si>
  <si>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</si>
  <si>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</si>
  <si>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</si>
  <si>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</si>
  <si>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</si>
  <si>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</si>
  <si>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</si>
  <si>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</si>
  <si>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</si>
  <si>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</si>
  <si>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</si>
  <si>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</si>
  <si>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</si>
  <si>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</si>
  <si>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</si>
  <si>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</si>
  <si>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</si>
  <si>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</si>
  <si>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</si>
  <si>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</si>
  <si>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</si>
  <si>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</si>
  <si>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</si>
  <si>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</si>
  <si>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</si>
  <si>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</si>
  <si>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</si>
  <si>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</si>
  <si>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</si>
  <si>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</si>
  <si>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</si>
  <si>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</si>
  <si>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</si>
  <si>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</si>
  <si>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</si>
  <si>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</si>
  <si>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</si>
  <si>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</si>
  <si>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</si>
  <si>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</si>
  <si>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</si>
  <si>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</si>
  <si>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</si>
  <si>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</si>
  <si>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</si>
  <si>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</si>
  <si>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</si>
  <si>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</si>
  <si>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</si>
  <si>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</si>
  <si>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</si>
  <si>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</si>
  <si>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</si>
  <si>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</si>
  <si>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</si>
  <si>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</si>
  <si>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</si>
  <si>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</si>
  <si>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</si>
  <si>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</si>
  <si>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</si>
  <si>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</si>
  <si>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</si>
  <si>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</si>
  <si>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</si>
  <si>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</si>
  <si>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</si>
  <si>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</si>
  <si>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</si>
  <si>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</si>
  <si>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</si>
  <si>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</si>
  <si>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</si>
  <si>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</si>
  <si>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</si>
  <si>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</si>
  <si>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</si>
  <si>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</si>
  <si>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</si>
  <si>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</si>
  <si>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</si>
  <si>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</si>
  <si>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</si>
  <si>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</si>
  <si>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</si>
  <si>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</si>
  <si>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</si>
  <si>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</si>
  <si>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</si>
  <si>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</si>
  <si>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</si>
  <si>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</si>
  <si>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</si>
  <si>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</si>
  <si>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</si>
  <si>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</si>
  <si>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</si>
  <si>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</si>
  <si>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</si>
  <si>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</si>
  <si>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</si>
  <si>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</si>
  <si>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</si>
  <si>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</si>
  <si>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</si>
  <si>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</si>
  <si>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</si>
  <si>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</si>
  <si>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</si>
  <si>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</si>
  <si>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</si>
  <si>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</si>
  <si>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</si>
  <si>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</si>
  <si>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</si>
  <si>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</si>
  <si>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</si>
  <si>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</si>
  <si>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</si>
  <si>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</si>
  <si>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</si>
  <si>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</si>
  <si>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</si>
  <si>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</si>
  <si>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</si>
  <si>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</si>
  <si>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</si>
  <si>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</si>
  <si>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</si>
  <si>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</si>
  <si>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</si>
  <si>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</si>
  <si>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</si>
  <si>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</si>
  <si>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</si>
  <si>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</si>
  <si>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</si>
  <si>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</si>
  <si>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</si>
  <si>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</si>
  <si>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</si>
  <si>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</si>
  <si>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</si>
  <si>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</si>
  <si>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</si>
  <si>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</si>
  <si>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</si>
  <si>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</si>
  <si>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</si>
  <si>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</si>
  <si>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</si>
  <si>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</si>
  <si>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</si>
  <si>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</si>
  <si>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</si>
  <si>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</si>
  <si>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</si>
  <si>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</si>
  <si>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</si>
  <si>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</si>
  <si>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</si>
  <si>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</si>
  <si>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</si>
  <si>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</si>
  <si>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</si>
  <si>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</si>
  <si>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</si>
  <si>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</si>
  <si>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</si>
  <si>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</si>
  <si>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</si>
  <si>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</si>
  <si>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</si>
  <si>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</si>
  <si>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</si>
  <si>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</si>
  <si>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</si>
  <si>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</si>
  <si>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</si>
  <si>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</si>
  <si>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</si>
  <si>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</si>
  <si>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</si>
  <si>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</si>
  <si>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</si>
  <si>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</si>
  <si>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</si>
  <si>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</si>
  <si>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</si>
  <si>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</si>
  <si>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</si>
  <si>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</si>
  <si>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</si>
  <si>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</si>
  <si>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</si>
  <si>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</si>
  <si>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</si>
  <si>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</si>
  <si>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</si>
  <si>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</si>
  <si>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</si>
  <si>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</si>
  <si>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</si>
  <si>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</si>
  <si>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</si>
  <si>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</si>
  <si>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</si>
  <si>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</si>
  <si>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</si>
  <si>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</si>
  <si>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</si>
  <si>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</si>
  <si>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</si>
  <si>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</si>
  <si>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</si>
  <si>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</si>
  <si>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</si>
  <si>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</si>
  <si>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</si>
  <si>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</si>
  <si>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</si>
  <si>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</si>
  <si>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</si>
  <si>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</si>
  <si>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</si>
  <si>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</si>
  <si>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</si>
  <si>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</si>
  <si>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</si>
  <si>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</si>
  <si>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</si>
  <si>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</si>
  <si>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</si>
  <si>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</si>
  <si>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</si>
  <si>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</si>
  <si>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</si>
  <si>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</si>
  <si>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</si>
  <si>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</si>
  <si>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</si>
  <si>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</si>
  <si>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</si>
  <si>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</si>
  <si>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</si>
  <si>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</si>
  <si>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</si>
  <si>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</si>
  <si>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</si>
  <si>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</si>
  <si>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</si>
  <si>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</si>
  <si>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</si>
  <si>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</si>
  <si>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</si>
  <si>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</si>
  <si>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</si>
  <si>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</si>
  <si>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</si>
  <si>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</si>
  <si>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</si>
  <si>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</si>
  <si>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</si>
  <si>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</si>
  <si>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</si>
  <si>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</si>
  <si>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</si>
  <si>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</si>
  <si>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</si>
  <si>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</si>
  <si>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</si>
  <si>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</si>
  <si>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</si>
  <si>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</si>
  <si>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</si>
  <si>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</si>
  <si>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</si>
  <si>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</si>
  <si>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</si>
  <si>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</si>
  <si>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</si>
  <si>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</si>
  <si>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</si>
  <si>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</si>
  <si>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</si>
  <si>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</si>
  <si>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</si>
  <si>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</si>
  <si>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</si>
  <si>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</si>
  <si>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</si>
  <si>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</si>
  <si>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</si>
  <si>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</si>
  <si>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</si>
  <si>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</si>
  <si>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</si>
  <si>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</si>
  <si>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</si>
  <si>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</si>
  <si>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</si>
  <si>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</si>
  <si>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</si>
  <si>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</si>
  <si>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</si>
  <si>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</si>
  <si>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</si>
  <si>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</si>
  <si>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</si>
  <si>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</si>
  <si>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</si>
  <si>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</si>
  <si>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</si>
  <si>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</si>
  <si>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</si>
  <si>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</si>
  <si>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</si>
  <si>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</si>
  <si>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</si>
  <si>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</si>
  <si>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</si>
  <si>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</si>
  <si>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</si>
  <si>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</si>
  <si>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</si>
  <si>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</si>
  <si>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</si>
  <si>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</si>
  <si>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</si>
  <si>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</si>
  <si>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</si>
  <si>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</si>
  <si>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</si>
  <si>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</si>
  <si>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</si>
  <si>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</si>
  <si>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</si>
  <si>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</si>
  <si>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</si>
  <si>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</si>
  <si>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</si>
  <si>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</si>
  <si>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</si>
  <si>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</si>
  <si>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</si>
  <si>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</si>
  <si>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</si>
  <si>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</si>
  <si>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</si>
  <si>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</si>
  <si>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</si>
  <si>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</si>
  <si>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</si>
  <si>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</si>
  <si>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</si>
  <si>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</si>
  <si>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</si>
  <si>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</si>
  <si>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</si>
  <si>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</si>
  <si>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</si>
  <si>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</si>
  <si>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</si>
  <si>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</si>
  <si>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</si>
  <si>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</si>
  <si>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</si>
  <si>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</si>
  <si>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</si>
  <si>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</si>
  <si>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</si>
  <si>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</si>
  <si>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</si>
  <si>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</si>
  <si>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</si>
  <si>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</si>
  <si>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</si>
  <si>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</si>
  <si>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</si>
  <si>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</si>
  <si>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</si>
  <si>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</si>
  <si>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</si>
  <si>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</si>
  <si>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</si>
  <si>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</si>
  <si>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</si>
  <si>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</si>
  <si>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</si>
  <si>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</si>
  <si>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</si>
  <si>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</si>
  <si>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</si>
  <si>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</si>
  <si>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</si>
  <si>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</si>
  <si>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</si>
  <si>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</si>
  <si>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</si>
  <si>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</si>
  <si>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</si>
  <si>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</si>
  <si>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</si>
  <si>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</si>
  <si>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</si>
  <si>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</si>
  <si>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</si>
  <si>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</si>
  <si>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</si>
  <si>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</si>
  <si>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</si>
  <si>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</si>
  <si>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</si>
  <si>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</si>
  <si>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</si>
  <si>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</si>
  <si>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</si>
  <si>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</si>
  <si>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</si>
  <si>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</si>
  <si>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</si>
  <si>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</si>
  <si>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</si>
  <si>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</si>
  <si>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</si>
  <si>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</si>
  <si>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</si>
  <si>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</si>
  <si>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</si>
  <si>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</si>
  <si>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</si>
  <si>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</si>
  <si>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</si>
  <si>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</si>
  <si>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</si>
  <si>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</si>
  <si>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</si>
  <si>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</si>
  <si>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</si>
  <si>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</si>
  <si>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</si>
  <si>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</si>
  <si>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</si>
  <si>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</si>
  <si>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</si>
  <si>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</si>
  <si>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</si>
  <si>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</si>
  <si>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</si>
  <si>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</si>
  <si>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</si>
  <si>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</si>
  <si>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</si>
  <si>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</si>
  <si>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</si>
  <si>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</si>
  <si>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</si>
  <si>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</si>
  <si>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</si>
  <si>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</si>
  <si>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</si>
  <si>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</si>
  <si>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</si>
  <si>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</si>
  <si>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</si>
  <si>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</si>
  <si>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</si>
  <si>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</si>
  <si>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</si>
  <si>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</si>
  <si>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</si>
  <si>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</si>
  <si>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</si>
  <si>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</si>
  <si>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</si>
  <si>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</si>
  <si>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</si>
  <si>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</si>
  <si>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</si>
  <si>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</si>
  <si>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</si>
  <si>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</si>
  <si>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</si>
  <si>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</si>
  <si>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</si>
  <si>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</si>
  <si>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</si>
  <si>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</si>
  <si>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</si>
  <si>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</si>
  <si>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</si>
  <si>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</si>
  <si>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</si>
  <si>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</si>
  <si>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</si>
  <si>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</si>
  <si>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</si>
  <si>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</si>
  <si>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</si>
  <si>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</si>
  <si>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</si>
  <si>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</si>
  <si>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</si>
  <si>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</si>
  <si>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</si>
  <si>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</si>
  <si>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</si>
  <si>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</si>
  <si>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</si>
  <si>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</si>
  <si>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</si>
  <si>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</si>
  <si>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</si>
  <si>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</si>
  <si>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</si>
  <si>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</si>
  <si>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</si>
  <si>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</si>
  <si>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</si>
  <si>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</si>
  <si>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</si>
  <si>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</si>
  <si>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</si>
  <si>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</si>
  <si>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</si>
  <si>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</si>
  <si>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</si>
  <si>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</si>
  <si>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</si>
  <si>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</si>
  <si>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</si>
  <si>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</si>
  <si>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</si>
  <si>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</si>
  <si>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</si>
  <si>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</si>
  <si>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</si>
  <si>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</si>
  <si>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</si>
  <si>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</si>
  <si>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</si>
  <si>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</si>
  <si>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</si>
  <si>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</si>
  <si>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</si>
  <si>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</si>
  <si>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</si>
  <si>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</si>
  <si>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</si>
  <si>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</si>
  <si>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</si>
  <si>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</si>
  <si>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</si>
  <si>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</si>
  <si>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</si>
  <si>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</si>
  <si>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</si>
  <si>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</si>
  <si>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</si>
  <si>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</si>
  <si>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</si>
  <si>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</si>
  <si>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</si>
  <si>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</si>
  <si>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</si>
  <si>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</si>
  <si>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</si>
  <si>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</si>
  <si>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</si>
  <si>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</si>
  <si>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</si>
  <si>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</si>
  <si>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</si>
  <si>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</si>
  <si>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</si>
  <si>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</si>
  <si>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</si>
  <si>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</si>
  <si>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</si>
  <si>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</si>
  <si>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</si>
  <si>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</si>
  <si>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</si>
  <si>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</si>
  <si>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</si>
  <si>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</si>
  <si>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</si>
  <si>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</si>
  <si>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</si>
  <si>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</si>
  <si>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</si>
  <si>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</si>
  <si>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</si>
  <si>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</si>
  <si>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</si>
  <si>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</si>
  <si>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</si>
  <si>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</si>
  <si>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</si>
  <si>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</si>
  <si>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</si>
  <si>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</si>
  <si>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</si>
  <si>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</si>
  <si>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</si>
  <si>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</si>
  <si>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</si>
  <si>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</si>
  <si>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</si>
  <si>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</si>
  <si>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</si>
  <si>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</si>
  <si>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</si>
  <si>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</si>
  <si>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</si>
  <si>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</si>
  <si>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</si>
  <si>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</si>
  <si>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</si>
  <si>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</si>
  <si>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</si>
  <si>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</si>
  <si>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</si>
  <si>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</si>
  <si>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</si>
  <si>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</si>
  <si>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</si>
  <si>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</si>
  <si>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</si>
  <si>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</si>
  <si>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</si>
  <si>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</si>
  <si>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</si>
  <si>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</si>
  <si>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</si>
  <si>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</si>
  <si>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</si>
  <si>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</si>
  <si>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</si>
  <si>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</si>
  <si>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</si>
  <si>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</si>
  <si>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</si>
  <si>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</si>
  <si>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</si>
  <si>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</si>
  <si>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</si>
  <si>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</si>
  <si>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</si>
  <si>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</si>
  <si>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</si>
  <si>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</si>
  <si>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</si>
  <si>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</si>
  <si>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</si>
  <si>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</si>
  <si>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</si>
  <si>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</si>
  <si>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</si>
  <si>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</si>
  <si>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</si>
  <si>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</si>
  <si>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</si>
  <si>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</si>
  <si>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</si>
  <si>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</si>
  <si>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</si>
  <si>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</si>
  <si>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</si>
  <si>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</si>
  <si>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</si>
  <si>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</si>
  <si>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</si>
  <si>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</si>
  <si>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</si>
  <si>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</si>
  <si>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</si>
  <si>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</si>
  <si>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</si>
  <si>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</si>
  <si>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</si>
  <si>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</si>
  <si>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</si>
  <si>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</si>
  <si>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</si>
  <si>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</si>
  <si>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</si>
  <si>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</si>
  <si>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</si>
  <si>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</si>
  <si>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</si>
  <si>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</si>
  <si>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</si>
  <si>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</si>
  <si>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</si>
  <si>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</si>
  <si>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</si>
  <si>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</si>
  <si>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</si>
  <si>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</si>
  <si>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</si>
  <si>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</si>
  <si>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</si>
  <si>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</si>
  <si>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</si>
  <si>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</si>
  <si>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</si>
  <si>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</si>
  <si>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</si>
  <si>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</si>
  <si>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</si>
  <si>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</si>
  <si>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</si>
  <si>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</si>
  <si>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</si>
  <si>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</si>
  <si>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</si>
  <si>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</si>
  <si>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</si>
  <si>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</si>
  <si>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</si>
  <si>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</si>
  <si>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</si>
  <si>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</si>
  <si>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</si>
  <si>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</si>
  <si>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</si>
  <si>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</si>
  <si>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</si>
  <si>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</si>
  <si>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</si>
  <si>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</si>
  <si>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</si>
  <si>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</si>
  <si>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</si>
  <si>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</si>
  <si>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</si>
  <si>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</si>
  <si>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</si>
  <si>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</si>
  <si>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</si>
  <si>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</si>
  <si>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</si>
  <si>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</si>
  <si>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</si>
  <si>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</si>
  <si>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</si>
  <si>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</si>
  <si>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</si>
  <si>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</si>
  <si>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</si>
  <si>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</si>
  <si>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</si>
  <si>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</si>
  <si>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</si>
  <si>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</si>
  <si>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</si>
  <si>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</si>
  <si>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</si>
  <si>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</si>
  <si>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</si>
  <si>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</si>
  <si>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</si>
  <si>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</si>
  <si>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</si>
  <si>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</si>
  <si>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</si>
  <si>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</si>
  <si>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</si>
  <si>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</si>
  <si>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</si>
  <si>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</si>
  <si>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</si>
  <si>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</si>
  <si>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</si>
  <si>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</si>
  <si>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</si>
  <si>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</si>
  <si>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</si>
  <si>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</si>
  <si>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</si>
  <si>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</si>
  <si>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</si>
  <si>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</si>
  <si>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</si>
  <si>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</si>
  <si>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</si>
  <si>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</si>
  <si>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</si>
  <si>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</si>
  <si>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</si>
  <si>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</si>
  <si>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</si>
  <si>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</si>
  <si>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</si>
  <si>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</si>
  <si>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</si>
  <si>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</si>
  <si>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</si>
  <si>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</si>
  <si>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</si>
  <si>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</si>
  <si>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</si>
  <si>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</si>
  <si>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</si>
  <si>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</si>
  <si>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</si>
  <si>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</si>
  <si>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</si>
  <si>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</si>
  <si>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</si>
  <si>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</si>
  <si>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</si>
  <si>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</si>
  <si>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</si>
  <si>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</si>
  <si>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</si>
  <si>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</si>
  <si>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</si>
  <si>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</si>
  <si>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</si>
  <si>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</si>
  <si>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</si>
  <si>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</si>
  <si>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</si>
  <si>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</si>
  <si>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</si>
  <si>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</si>
  <si>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</si>
  <si>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</si>
  <si>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</si>
  <si>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</si>
  <si>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</si>
  <si>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</si>
  <si>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</si>
  <si>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</si>
  <si>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</si>
  <si>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</si>
  <si>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</si>
  <si>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</si>
  <si>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</si>
  <si>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</si>
  <si>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</si>
  <si>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</si>
  <si>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</si>
  <si>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</si>
  <si>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</si>
  <si>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</si>
  <si>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</si>
  <si>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</si>
  <si>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</si>
  <si>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</si>
  <si>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</si>
  <si>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</si>
  <si>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</si>
  <si>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</si>
  <si>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</si>
  <si>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</si>
  <si>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</si>
  <si>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</si>
  <si>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</si>
  <si>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</si>
  <si>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</si>
  <si>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</si>
  <si>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</si>
  <si>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</si>
  <si>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</si>
  <si>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</si>
  <si>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</si>
  <si>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</si>
  <si>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</si>
  <si>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</si>
  <si>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</si>
  <si>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</si>
  <si>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</si>
  <si>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</si>
  <si>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</si>
  <si>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</si>
  <si>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</si>
  <si>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</si>
  <si>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</si>
  <si>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</si>
  <si>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</si>
  <si>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</si>
  <si>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</si>
  <si>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</si>
  <si>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</si>
  <si>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</si>
  <si>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</si>
  <si>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</si>
  <si>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</si>
  <si>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</si>
  <si>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</si>
  <si>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</si>
  <si>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</si>
  <si>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</si>
  <si>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</si>
  <si>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</si>
  <si>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</si>
  <si>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</si>
  <si>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</si>
  <si>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</si>
  <si>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</si>
  <si>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</si>
  <si>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</si>
  <si>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</si>
  <si>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</si>
  <si>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</si>
  <si>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</si>
  <si>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</si>
  <si>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</si>
  <si>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</si>
  <si>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</si>
  <si>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</si>
  <si>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</si>
  <si>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</si>
  <si>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</si>
  <si>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</si>
  <si>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</si>
  <si>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</si>
  <si>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</si>
  <si>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</si>
  <si>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</si>
  <si>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</si>
  <si>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</si>
  <si>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</si>
  <si>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</si>
  <si>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</si>
  <si>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</si>
  <si>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</si>
  <si>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</si>
  <si>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</si>
  <si>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</si>
  <si>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</si>
  <si>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</si>
  <si>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</si>
  <si>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</si>
  <si>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</si>
  <si>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</si>
  <si>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</si>
  <si>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</si>
  <si>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</si>
  <si>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</si>
  <si>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</si>
  <si>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</si>
  <si>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</si>
  <si>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</si>
  <si>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</si>
  <si>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</si>
  <si>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</si>
  <si>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</si>
  <si>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</si>
  <si>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</si>
  <si>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</si>
  <si>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</si>
  <si>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</si>
  <si>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</si>
  <si>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</si>
  <si>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</si>
  <si>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</si>
  <si>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</si>
  <si>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</si>
  <si>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</si>
  <si>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</si>
  <si>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</si>
  <si>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</si>
  <si>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</si>
  <si>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</si>
  <si>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</si>
  <si>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</si>
  <si>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</si>
  <si>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</si>
  <si>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</si>
  <si>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</si>
  <si>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</si>
  <si>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</si>
  <si>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</si>
  <si>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</si>
  <si>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</si>
  <si>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</si>
  <si>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</si>
  <si>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</si>
  <si>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</si>
  <si>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</si>
  <si>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</si>
  <si>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</si>
  <si>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</si>
  <si>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</si>
  <si>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</si>
  <si>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</si>
  <si>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</si>
  <si>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</si>
  <si>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</si>
  <si>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</si>
  <si>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</si>
  <si>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</si>
  <si>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</si>
  <si>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</si>
  <si>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</si>
  <si>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</si>
  <si>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</si>
  <si>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</si>
  <si>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</si>
  <si>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</si>
  <si>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</si>
  <si>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</si>
  <si>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</si>
  <si>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</si>
  <si>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</si>
  <si>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</si>
  <si>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</si>
  <si>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</si>
  <si>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</si>
  <si>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</si>
  <si>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</si>
  <si>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</si>
  <si>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</si>
  <si>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</si>
  <si>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</si>
  <si>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</si>
  <si>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</si>
  <si>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</si>
  <si>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</si>
  <si>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</si>
  <si>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</si>
  <si>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</si>
  <si>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</si>
  <si>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</si>
  <si>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</si>
  <si>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</si>
  <si>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</si>
  <si>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</si>
  <si>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</si>
  <si>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</si>
  <si>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</si>
  <si>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</si>
  <si>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</si>
  <si>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</si>
  <si>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</si>
  <si>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</si>
  <si>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</si>
  <si>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</si>
  <si>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</si>
  <si>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</si>
  <si>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</si>
  <si>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</si>
  <si>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</si>
  <si>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</si>
  <si>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</si>
  <si>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</si>
  <si>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</si>
  <si>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</si>
  <si>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</si>
  <si>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</si>
  <si>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</si>
  <si>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</si>
  <si>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</si>
  <si>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</si>
  <si>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</si>
  <si>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</si>
  <si>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</si>
  <si>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</si>
  <si>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</si>
  <si>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</si>
  <si>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</si>
  <si>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</si>
  <si>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</si>
  <si>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</si>
  <si>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</si>
  <si>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</si>
  <si>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</si>
  <si>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</si>
  <si>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</si>
  <si>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</si>
  <si>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</si>
  <si>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</si>
  <si>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</si>
  <si>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</si>
  <si>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</si>
  <si>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</si>
  <si>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</si>
  <si>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</si>
  <si>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</si>
  <si>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</si>
  <si>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</si>
  <si>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</si>
  <si>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</si>
  <si>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</si>
  <si>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</si>
  <si>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</si>
  <si>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</si>
  <si>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</si>
  <si>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</si>
  <si>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</si>
  <si>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</si>
  <si>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</si>
  <si>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</si>
  <si>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</si>
  <si>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</si>
  <si>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</si>
  <si>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</si>
  <si>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</si>
  <si>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</si>
  <si>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</si>
  <si>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</si>
  <si>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</si>
  <si>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</si>
  <si>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</si>
  <si>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</si>
  <si>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</si>
  <si>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</si>
  <si>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</si>
  <si>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</si>
  <si>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</si>
  <si>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</si>
  <si>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</si>
  <si>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</si>
  <si>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</si>
  <si>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</si>
  <si>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</si>
  <si>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</si>
  <si>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</si>
  <si>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</si>
  <si>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</si>
  <si>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</si>
  <si>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</si>
  <si>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</si>
  <si>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</si>
  <si>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</si>
  <si>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</si>
  <si>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</si>
  <si>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</si>
  <si>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</si>
  <si>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</si>
  <si>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</si>
  <si>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</si>
  <si>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</si>
  <si>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</si>
  <si>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</si>
  <si>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</si>
  <si>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</si>
  <si>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</si>
  <si>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</si>
  <si>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</si>
  <si>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</si>
  <si>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</si>
  <si>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</si>
  <si>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</si>
  <si>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</si>
  <si>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</si>
  <si>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</si>
  <si>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</si>
  <si>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</si>
  <si>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</si>
  <si>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</si>
  <si>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</si>
  <si>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</si>
  <si>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</si>
  <si>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</si>
  <si>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</si>
  <si>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</si>
  <si>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</si>
  <si>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</si>
  <si>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</si>
  <si>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</si>
  <si>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</si>
  <si>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</si>
  <si>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</si>
  <si>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</si>
  <si>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</si>
  <si>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</si>
  <si>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</si>
  <si>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</si>
  <si>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</si>
  <si>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</si>
  <si>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</si>
  <si>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</si>
  <si>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</si>
  <si>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</si>
  <si>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</si>
  <si>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</si>
  <si>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</si>
  <si>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</si>
  <si>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</si>
  <si>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</si>
  <si>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</si>
  <si>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</si>
  <si>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</si>
  <si>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</si>
  <si>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</si>
  <si>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</si>
  <si>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</si>
  <si>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</si>
  <si>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</si>
  <si>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</si>
  <si>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</si>
  <si>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</si>
  <si>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</si>
  <si>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</si>
  <si>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</si>
  <si>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</si>
  <si>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</si>
  <si>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</si>
  <si>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</si>
  <si>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</si>
  <si>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</si>
  <si>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</si>
  <si>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</si>
  <si>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</si>
  <si>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</si>
  <si>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</si>
  <si>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</si>
  <si>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</si>
  <si>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</si>
  <si>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</si>
  <si>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</si>
  <si>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</si>
  <si>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</si>
  <si>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</si>
  <si>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</si>
  <si>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</si>
  <si>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</si>
  <si>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</si>
  <si>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</si>
  <si>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</si>
  <si>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</si>
  <si>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</si>
  <si>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</si>
  <si>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</si>
  <si>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</si>
  <si>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</si>
  <si>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</si>
  <si>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</si>
  <si>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</si>
  <si>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</si>
  <si>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</si>
  <si>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</si>
  <si>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</si>
  <si>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</si>
  <si>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</si>
  <si>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</si>
  <si>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</si>
  <si>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</si>
  <si>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</si>
  <si>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</si>
  <si>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</si>
  <si>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</si>
  <si>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</si>
  <si>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</si>
  <si>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</si>
  <si>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</si>
  <si>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</si>
  <si>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</si>
  <si>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</si>
  <si>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</si>
  <si>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</si>
  <si>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</si>
  <si>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</si>
  <si>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</si>
  <si>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</si>
  <si>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</si>
  <si>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</si>
  <si>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</si>
  <si>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</si>
  <si>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</si>
  <si>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</si>
  <si>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</si>
  <si>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</si>
  <si>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</si>
  <si>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</si>
  <si>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</si>
  <si>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</si>
  <si>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</si>
  <si>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</si>
  <si>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</si>
  <si>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</si>
  <si>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</si>
  <si>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</si>
  <si>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</si>
  <si>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</si>
  <si>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</si>
  <si>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</si>
  <si>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</si>
  <si>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</si>
  <si>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</si>
  <si>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</si>
  <si>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</si>
  <si>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</si>
  <si>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</si>
  <si>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</si>
  <si>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</si>
  <si>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</si>
  <si>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</si>
  <si>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</si>
  <si>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</si>
  <si>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</si>
  <si>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</si>
  <si>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</si>
  <si>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</si>
  <si>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</si>
  <si>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</si>
  <si>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</si>
  <si>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</si>
  <si>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</si>
  <si>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</si>
  <si>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</si>
  <si>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</si>
  <si>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</si>
  <si>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</si>
  <si>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</si>
  <si>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</si>
  <si>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</si>
  <si>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</si>
  <si>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</si>
  <si>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</si>
  <si>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</si>
  <si>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</si>
  <si>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</si>
  <si>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</si>
  <si>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</si>
  <si>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</si>
  <si>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</si>
  <si>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</si>
  <si>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</si>
  <si>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</si>
  <si>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</si>
  <si>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</si>
  <si>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</si>
  <si>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</si>
  <si>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</si>
  <si>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</si>
  <si>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</si>
  <si>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</si>
  <si>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</si>
  <si>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</si>
  <si>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</si>
  <si>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</si>
  <si>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</si>
  <si>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</si>
  <si>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</si>
  <si>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</si>
  <si>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</si>
  <si>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</si>
  <si>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</si>
  <si>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</si>
  <si>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</si>
  <si>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</si>
  <si>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</si>
  <si>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</si>
  <si>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</si>
  <si>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</si>
  <si>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</si>
  <si>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</si>
  <si>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</si>
  <si>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</si>
  <si>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</si>
  <si>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</si>
  <si>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</si>
  <si>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</si>
  <si>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</si>
  <si>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</si>
  <si>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</si>
  <si>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</si>
  <si>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</si>
  <si>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</si>
  <si>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</si>
  <si>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</si>
  <si>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</si>
  <si>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</si>
  <si>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</si>
  <si>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</si>
  <si>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</si>
  <si>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</si>
  <si>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</si>
  <si>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</si>
  <si>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</si>
  <si>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</si>
  <si>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</si>
  <si>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</si>
  <si>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</si>
  <si>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</si>
  <si>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</si>
  <si>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</si>
  <si>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</si>
  <si>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</si>
  <si>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</si>
  <si>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</si>
  <si>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</si>
  <si>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</si>
  <si>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</si>
  <si>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</si>
  <si>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</si>
  <si>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</si>
  <si>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</si>
  <si>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</si>
  <si>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</si>
  <si>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</si>
  <si>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</si>
  <si>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</si>
  <si>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</si>
  <si>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</si>
  <si>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</si>
  <si>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</si>
  <si>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</si>
  <si>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</si>
  <si>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</si>
  <si>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</si>
  <si>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</si>
  <si>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</si>
  <si>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</si>
  <si>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</si>
  <si>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</si>
  <si>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</si>
  <si>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</si>
  <si>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</si>
  <si>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</si>
  <si>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</si>
  <si>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</si>
  <si>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</si>
  <si>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</si>
  <si>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</si>
  <si>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</si>
  <si>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</si>
  <si>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</si>
  <si>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</si>
  <si>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</si>
  <si>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</si>
  <si>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</si>
  <si>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</si>
  <si>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</si>
  <si>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</si>
  <si>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</si>
  <si>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</si>
  <si>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</si>
  <si>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</si>
  <si>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</si>
  <si>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</si>
  <si>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</si>
  <si>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</si>
  <si>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</si>
  <si>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</si>
  <si>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</si>
  <si>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</si>
  <si>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</si>
  <si>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</si>
  <si>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</si>
  <si>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</si>
  <si>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</si>
  <si>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</si>
  <si>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</si>
  <si>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</si>
  <si>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</si>
  <si>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</si>
  <si>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</si>
  <si>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</si>
  <si>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</si>
  <si>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</si>
  <si>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</si>
  <si>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</si>
  <si>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</si>
  <si>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</si>
  <si>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</si>
  <si>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</si>
  <si>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</si>
  <si>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</si>
  <si>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</si>
  <si>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</si>
  <si>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</si>
  <si>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</si>
  <si>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</si>
  <si>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</si>
  <si>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</si>
  <si>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</si>
  <si>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</si>
  <si>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</si>
  <si>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</si>
  <si>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</si>
  <si>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</si>
  <si>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</si>
  <si>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</si>
  <si>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</si>
  <si>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</si>
  <si>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</si>
  <si>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</si>
  <si>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</si>
  <si>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</si>
  <si>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</si>
  <si>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</si>
  <si>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</si>
  <si>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</si>
  <si>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</si>
  <si>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</si>
  <si>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</si>
  <si>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</si>
  <si>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</si>
  <si>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</si>
  <si>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</si>
  <si>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</si>
  <si>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</si>
  <si>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</si>
  <si>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</si>
  <si>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</si>
  <si>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</si>
  <si>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</si>
  <si>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</si>
  <si>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</si>
  <si>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</si>
  <si>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</si>
  <si>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</si>
  <si>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</si>
  <si>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</si>
  <si>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</si>
  <si>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</si>
  <si>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</si>
  <si>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</si>
  <si>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</si>
  <si>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</si>
  <si>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</si>
  <si>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</si>
  <si>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</si>
  <si>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</si>
  <si>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</si>
  <si>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</si>
  <si>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</si>
  <si>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</si>
  <si>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</si>
  <si>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</si>
  <si>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</si>
  <si>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</si>
  <si>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</si>
  <si>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</si>
  <si>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</si>
  <si>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</si>
  <si>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</si>
  <si>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</si>
  <si>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</si>
  <si>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</si>
  <si>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</si>
  <si>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</si>
  <si>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</si>
  <si>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</si>
  <si>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</si>
  <si>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</si>
  <si>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</si>
  <si>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</si>
  <si>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</si>
  <si>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</si>
  <si>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</si>
  <si>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</si>
  <si>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</si>
  <si>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</si>
  <si>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</si>
  <si>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</si>
  <si>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</si>
  <si>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</si>
  <si>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</si>
  <si>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</si>
  <si>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</si>
  <si>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</si>
  <si>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</si>
  <si>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</si>
  <si>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</si>
  <si>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</si>
  <si>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</si>
  <si>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</si>
  <si>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</si>
  <si>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</si>
  <si>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</si>
  <si>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</si>
  <si>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</si>
  <si>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</si>
  <si>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</si>
  <si>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</si>
  <si>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</si>
  <si>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</si>
  <si>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</si>
  <si>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</si>
  <si>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</si>
  <si>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</si>
  <si>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</si>
  <si>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</si>
  <si>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</si>
  <si>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</si>
  <si>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</si>
  <si>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</si>
  <si>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</si>
  <si>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</si>
  <si>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</si>
  <si>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</si>
  <si>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</si>
  <si>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</si>
  <si>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</si>
  <si>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</si>
  <si>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</si>
  <si>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</si>
  <si>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</si>
  <si>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</si>
  <si>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</si>
  <si>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</si>
  <si>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</si>
  <si>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</si>
  <si>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</si>
  <si>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</si>
  <si>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</si>
  <si>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</si>
  <si>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</si>
  <si>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</si>
  <si>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</si>
  <si>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</si>
  <si>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</si>
  <si>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</si>
  <si>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</si>
  <si>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</si>
  <si>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</si>
  <si>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</si>
  <si>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</si>
  <si>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</si>
  <si>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</si>
  <si>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</si>
  <si>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</si>
  <si>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</si>
  <si>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</si>
  <si>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</si>
  <si>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</si>
  <si>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</si>
  <si>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</si>
  <si>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</si>
  <si>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</si>
  <si>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</si>
  <si>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</si>
  <si>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</si>
  <si>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</si>
  <si>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</si>
  <si>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</si>
  <si>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</si>
  <si>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</si>
  <si>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</si>
  <si>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</si>
  <si>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</si>
  <si>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</si>
  <si>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</si>
  <si>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</si>
  <si>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</si>
  <si>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</si>
  <si>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</si>
  <si>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</si>
  <si>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</si>
  <si>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</si>
  <si>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</si>
  <si>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</si>
  <si>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</si>
  <si>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</si>
  <si>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</si>
  <si>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</si>
  <si>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</si>
  <si>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</si>
  <si>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</si>
  <si>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</si>
  <si>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</si>
  <si>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</si>
  <si>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</si>
  <si>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</si>
  <si>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</si>
  <si>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</si>
  <si>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</si>
  <si>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</si>
  <si>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</si>
  <si>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</si>
  <si>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</si>
  <si>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</si>
  <si>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</si>
  <si>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</si>
  <si>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</si>
  <si>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</si>
  <si>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</si>
  <si>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</si>
  <si>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</si>
  <si>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</si>
  <si>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</si>
  <si>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</si>
  <si>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</si>
  <si>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</si>
  <si>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</si>
  <si>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</si>
  <si>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</si>
  <si>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</si>
  <si>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</si>
  <si>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</si>
  <si>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</si>
  <si>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</si>
  <si>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</si>
  <si>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</si>
  <si>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</si>
  <si>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</si>
  <si>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</si>
  <si>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</si>
  <si>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</si>
  <si>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</si>
  <si>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</si>
  <si>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</si>
  <si>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</si>
  <si>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</si>
  <si>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</si>
  <si>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</si>
  <si>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</si>
  <si>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</si>
  <si>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</si>
  <si>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</si>
  <si>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</si>
  <si>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</si>
  <si>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</si>
  <si>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</si>
  <si>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</si>
  <si>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</si>
  <si>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</si>
  <si>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</si>
  <si>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</si>
  <si>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</si>
  <si>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</si>
  <si>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</si>
  <si>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</si>
  <si>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</si>
  <si>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</si>
  <si>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</si>
  <si>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</si>
  <si>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</si>
  <si>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</si>
  <si>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</si>
  <si>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</si>
  <si>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</si>
  <si>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</si>
  <si>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</si>
  <si>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</si>
  <si>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</si>
  <si>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</si>
  <si>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</si>
  <si>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</si>
  <si>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</si>
  <si>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</si>
  <si>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</si>
  <si>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</si>
  <si>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</si>
  <si>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</si>
  <si>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</si>
  <si>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</si>
  <si>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</si>
  <si>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</si>
  <si>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</si>
  <si>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</si>
  <si>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</si>
  <si>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</si>
  <si>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</si>
  <si>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</si>
  <si>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</si>
  <si>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</si>
  <si>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</si>
  <si>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</si>
  <si>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</si>
  <si>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</si>
  <si>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</si>
  <si>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</si>
  <si>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</si>
  <si>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</si>
  <si>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</si>
  <si>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</si>
  <si>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</si>
  <si>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</si>
  <si>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</si>
  <si>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</si>
  <si>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</si>
  <si>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</si>
  <si>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</si>
  <si>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</si>
  <si>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</si>
  <si>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</si>
  <si>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</si>
  <si>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</si>
  <si>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</si>
  <si>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</si>
  <si>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</si>
  <si>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</si>
  <si>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</si>
  <si>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</si>
  <si>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</si>
  <si>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</si>
  <si>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</si>
  <si>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</si>
  <si>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</si>
  <si>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</si>
  <si>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</si>
  <si>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</si>
  <si>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</si>
  <si>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</si>
  <si>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</si>
  <si>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</si>
  <si>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</si>
  <si>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</si>
  <si>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</si>
  <si>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</si>
  <si>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</si>
  <si>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</si>
  <si>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</si>
  <si>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</si>
  <si>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</si>
  <si>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</si>
  <si>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</si>
  <si>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</si>
  <si>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</si>
  <si>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</si>
  <si>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</si>
  <si>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</si>
  <si>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</si>
  <si>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</si>
  <si>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</si>
  <si>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</si>
  <si>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</si>
  <si>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</si>
  <si>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</si>
  <si>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</si>
  <si>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</si>
  <si>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</si>
  <si>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</si>
  <si>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</si>
  <si>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</si>
  <si>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</si>
  <si>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</si>
  <si>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</si>
  <si>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</si>
  <si>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</si>
  <si>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</si>
  <si>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</si>
  <si>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</si>
  <si>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</si>
  <si>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</si>
  <si>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</si>
  <si>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</si>
  <si>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</si>
  <si>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</si>
  <si>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</si>
  <si>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</si>
  <si>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</si>
  <si>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</si>
  <si>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</si>
  <si>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</si>
  <si>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</si>
  <si>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</si>
  <si>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</si>
  <si>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</si>
  <si>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</si>
  <si>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</si>
  <si>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</si>
  <si>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</si>
  <si>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</si>
  <si>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</si>
  <si>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</si>
  <si>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</si>
  <si>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</si>
  <si>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</si>
  <si>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</si>
  <si>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</si>
  <si>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</si>
  <si>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</si>
  <si>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</si>
  <si>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</si>
  <si>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</si>
  <si>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</si>
  <si>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</si>
  <si>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</si>
  <si>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</si>
  <si>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</si>
  <si>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</si>
  <si>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</si>
  <si>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</si>
  <si>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</si>
  <si>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</si>
  <si>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</si>
  <si>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</si>
  <si>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</si>
  <si>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</si>
  <si>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</si>
  <si>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</si>
  <si>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</si>
  <si>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</si>
  <si>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</si>
  <si>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</si>
  <si>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</si>
  <si>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</si>
  <si>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</si>
  <si>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</si>
  <si>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</si>
  <si>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</si>
  <si>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</si>
  <si>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</si>
  <si>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</si>
  <si>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</si>
  <si>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</si>
  <si>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</si>
  <si>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</si>
  <si>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</si>
  <si>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</si>
  <si>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</si>
  <si>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</si>
  <si>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</si>
  <si>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</si>
  <si>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</si>
  <si>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</si>
  <si>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</si>
  <si>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</si>
  <si>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</si>
  <si>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</si>
  <si>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</si>
  <si>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</si>
  <si>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</si>
  <si>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</si>
  <si>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</si>
  <si>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</si>
  <si>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</si>
  <si>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</si>
  <si>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</si>
  <si>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</si>
  <si>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</si>
  <si>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</si>
  <si>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</si>
  <si>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</si>
  <si>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</si>
  <si>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</si>
  <si>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</si>
  <si>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</si>
  <si>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</si>
  <si>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</si>
  <si>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</si>
  <si>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</si>
  <si>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</si>
  <si>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</si>
  <si>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</si>
  <si>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</si>
  <si>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</si>
  <si>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</si>
  <si>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</si>
  <si>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</si>
  <si>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</si>
  <si>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</si>
  <si>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</si>
  <si>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</si>
  <si>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</si>
  <si>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</si>
  <si>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</si>
  <si>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</si>
  <si>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</si>
  <si>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</si>
  <si>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</si>
  <si>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</si>
  <si>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</si>
  <si>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</si>
  <si>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</si>
  <si>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</si>
  <si>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</si>
  <si>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</si>
  <si>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</si>
  <si>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</si>
  <si>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</si>
  <si>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</si>
  <si>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</si>
  <si>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</si>
  <si>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</si>
  <si>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</si>
  <si>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</si>
  <si>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</si>
  <si>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</si>
  <si>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</si>
  <si>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</si>
  <si>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</si>
  <si>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</si>
  <si>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</si>
  <si>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</si>
  <si>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</si>
  <si>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</si>
  <si>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</si>
  <si>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</si>
  <si>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</si>
  <si>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</si>
  <si>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</si>
  <si>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</si>
  <si>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</si>
  <si>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</si>
  <si>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</si>
  <si>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</si>
  <si>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</si>
  <si>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</si>
  <si>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</si>
  <si>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</si>
  <si>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</si>
  <si>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</si>
  <si>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</si>
  <si>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</si>
  <si>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</si>
  <si>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</si>
  <si>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</si>
  <si>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</si>
  <si>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</si>
  <si>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</si>
  <si>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</si>
  <si>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</si>
  <si>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</si>
  <si>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</si>
  <si>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</si>
  <si>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</si>
  <si>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</si>
  <si>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</si>
  <si>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</si>
  <si>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</si>
  <si>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</si>
  <si>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</si>
  <si>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</si>
  <si>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</si>
  <si>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</si>
  <si>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</si>
  <si>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</si>
  <si>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</si>
  <si>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</si>
  <si>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</si>
  <si>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</si>
  <si>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</si>
  <si>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</si>
  <si>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</si>
  <si>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</si>
  <si>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</si>
  <si>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</si>
  <si>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</si>
  <si>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</si>
  <si>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</si>
  <si>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</si>
  <si>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</si>
  <si>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</si>
  <si>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</si>
  <si>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</si>
  <si>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</si>
  <si>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</si>
  <si>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</si>
  <si>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</si>
  <si>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</si>
  <si>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</si>
  <si>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</si>
  <si>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</si>
  <si>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</si>
  <si>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</si>
  <si>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</si>
  <si>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</si>
  <si>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</si>
  <si>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</si>
  <si>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</si>
  <si>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</si>
  <si>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</si>
  <si>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</si>
  <si>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</si>
  <si>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</si>
  <si>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</si>
  <si>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</si>
  <si>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</si>
  <si>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</si>
  <si>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</si>
  <si>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</si>
  <si>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</si>
  <si>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</si>
  <si>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</si>
  <si>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</si>
  <si>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</si>
  <si>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</si>
  <si>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</si>
  <si>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</si>
  <si>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</si>
  <si>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</si>
  <si>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</si>
  <si>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</si>
  <si>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</si>
  <si>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</si>
  <si>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</si>
  <si>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</si>
  <si>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</si>
  <si>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</si>
  <si>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</si>
  <si>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</si>
  <si>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</si>
  <si>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</si>
  <si>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</si>
  <si>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</si>
  <si>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</si>
  <si>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</si>
  <si>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</si>
  <si>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</si>
  <si>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</si>
  <si>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</si>
  <si>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</si>
  <si>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</si>
  <si>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</si>
  <si>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</si>
  <si>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</si>
  <si>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</si>
  <si>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</si>
  <si>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</si>
  <si>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</si>
  <si>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</si>
  <si>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</si>
  <si>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</si>
  <si>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</si>
  <si>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</si>
  <si>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</si>
  <si>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</si>
  <si>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</si>
  <si>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</si>
  <si>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</si>
  <si>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</si>
  <si>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</si>
  <si>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</si>
  <si>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</si>
  <si>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</si>
  <si>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</si>
  <si>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</si>
  <si>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</si>
  <si>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</si>
  <si>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</si>
  <si>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</si>
  <si>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</si>
  <si>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</si>
  <si>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</si>
  <si>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</si>
  <si>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</si>
  <si>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</si>
  <si>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</si>
  <si>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</si>
  <si>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</si>
  <si>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</si>
  <si>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</si>
  <si>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</si>
  <si>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</si>
  <si>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</si>
  <si>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</si>
  <si>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</si>
  <si>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</si>
  <si>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</si>
  <si>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</si>
  <si>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</si>
  <si>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</si>
  <si>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</si>
  <si>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</si>
  <si>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</si>
  <si>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</si>
  <si>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</si>
  <si>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</si>
  <si>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</si>
  <si>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</si>
  <si>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</si>
  <si>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</si>
  <si>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</si>
  <si>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</si>
  <si>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</si>
  <si>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</si>
  <si>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</si>
  <si>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</si>
  <si>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</si>
  <si>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</si>
  <si>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</si>
  <si>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</si>
  <si>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</si>
  <si>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</si>
  <si>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</si>
  <si>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</si>
  <si>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</si>
  <si>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</si>
  <si>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</si>
  <si>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</si>
  <si>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</si>
  <si>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</si>
  <si>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</si>
  <si>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</si>
  <si>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</si>
  <si>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</si>
  <si>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</si>
  <si>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</si>
  <si>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</si>
  <si>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</si>
  <si>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</si>
  <si>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</si>
  <si>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</si>
  <si>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</si>
  <si>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</si>
  <si>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</si>
  <si>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</si>
  <si>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</si>
  <si>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</si>
  <si>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</si>
  <si>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</si>
  <si>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</si>
  <si>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</si>
  <si>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</si>
  <si>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</si>
  <si>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</si>
  <si>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</si>
  <si>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</si>
  <si>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</si>
  <si>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</si>
  <si>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</si>
  <si>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</si>
  <si>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</si>
  <si>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</si>
  <si>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</si>
  <si>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</si>
  <si>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</si>
  <si>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</si>
  <si>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</si>
  <si>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</si>
  <si>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</si>
  <si>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</si>
  <si>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</si>
  <si>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</si>
  <si>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</si>
  <si>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</si>
  <si>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</si>
  <si>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</si>
  <si>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</si>
  <si>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</si>
  <si>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</si>
  <si>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</si>
  <si>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</si>
  <si>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</si>
  <si>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</si>
  <si>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</si>
  <si>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</si>
  <si>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</si>
  <si>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</si>
  <si>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</si>
  <si>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</si>
  <si>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</si>
  <si>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</si>
  <si>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</si>
  <si>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</si>
  <si>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</si>
  <si>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</si>
  <si>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</si>
  <si>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</si>
  <si>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</si>
  <si>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</si>
  <si>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</si>
  <si>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</si>
  <si>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</si>
  <si>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</si>
  <si>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</si>
  <si>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</si>
  <si>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</si>
  <si>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</si>
  <si>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</si>
  <si>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</si>
  <si>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</si>
  <si>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</si>
  <si>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</si>
  <si>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</si>
  <si>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</si>
  <si>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</si>
  <si>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</si>
  <si>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</si>
  <si>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</si>
  <si>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</si>
  <si>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</si>
  <si>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</si>
  <si>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</si>
  <si>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</si>
  <si>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</si>
  <si>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</si>
  <si>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</si>
  <si>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</si>
  <si>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</si>
  <si>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</si>
  <si>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</si>
  <si>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</si>
  <si>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</si>
  <si>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</si>
  <si>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</si>
  <si>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</si>
  <si>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</si>
  <si>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</si>
  <si>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</si>
  <si>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</si>
  <si>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</si>
  <si>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</si>
  <si>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</si>
  <si>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</si>
  <si>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</si>
  <si>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</si>
  <si>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</si>
  <si>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</si>
  <si>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</si>
  <si>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</si>
  <si>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</si>
  <si>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</si>
  <si>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</si>
  <si>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</si>
  <si>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</si>
  <si>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</si>
  <si>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</si>
  <si>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</si>
  <si>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</si>
  <si>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</si>
  <si>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</si>
  <si>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</si>
  <si>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</si>
  <si>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</si>
  <si>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</si>
  <si>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</si>
  <si>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</si>
  <si>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</si>
  <si>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</si>
  <si>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</si>
  <si>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</si>
  <si>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</si>
  <si>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</si>
  <si>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</si>
  <si>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</si>
  <si>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</si>
  <si>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</si>
  <si>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</si>
  <si>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</si>
  <si>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</si>
  <si>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</si>
  <si>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</si>
  <si>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</si>
  <si>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</si>
  <si>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</si>
  <si>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</si>
  <si>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</si>
  <si>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</si>
  <si>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</si>
  <si>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</si>
  <si>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</si>
  <si>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</si>
  <si>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</si>
  <si>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</si>
  <si>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</si>
  <si>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</si>
  <si>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</si>
  <si>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</si>
  <si>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</si>
  <si>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</si>
  <si>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</si>
  <si>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</si>
  <si>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</si>
  <si>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</si>
  <si>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</si>
  <si>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</si>
  <si>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</si>
  <si>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</si>
  <si>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</si>
  <si>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</si>
  <si>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</si>
  <si>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</si>
  <si>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</si>
  <si>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</si>
  <si>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</si>
  <si>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</si>
  <si>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</si>
  <si>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</si>
  <si>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</si>
  <si>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</si>
  <si>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</si>
  <si>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</si>
  <si>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</si>
  <si>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</si>
  <si>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</si>
  <si>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</si>
  <si>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</si>
  <si>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</si>
  <si>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</si>
  <si>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</si>
  <si>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</si>
  <si>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</si>
  <si>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</si>
  <si>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</si>
  <si>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</si>
  <si>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</si>
  <si>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</si>
  <si>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</si>
  <si>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</si>
  <si>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</si>
  <si>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</si>
  <si>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</si>
  <si>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</si>
  <si>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</si>
  <si>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</si>
  <si>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</si>
  <si>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</si>
  <si>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</si>
  <si>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</si>
  <si>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</si>
  <si>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</si>
  <si>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</si>
  <si>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</si>
  <si>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</si>
  <si>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</si>
  <si>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</si>
  <si>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</si>
  <si>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</si>
  <si>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</si>
  <si>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</si>
  <si>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</si>
  <si>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</si>
  <si>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</si>
  <si>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</si>
  <si>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</si>
  <si>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</si>
  <si>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</si>
  <si>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</si>
  <si>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</si>
  <si>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</si>
  <si>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</si>
  <si>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</si>
  <si>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</si>
  <si>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</si>
  <si>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</si>
  <si>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</si>
  <si>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</si>
  <si>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</si>
  <si>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</si>
  <si>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</si>
  <si>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</si>
  <si>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</si>
  <si>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</si>
  <si>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</si>
  <si>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</si>
  <si>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</si>
  <si>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</si>
  <si>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</si>
  <si>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</si>
  <si>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</si>
  <si>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</si>
  <si>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</si>
  <si>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</si>
  <si>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</si>
  <si>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</si>
  <si>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</si>
  <si>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</si>
  <si>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</si>
  <si>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</si>
  <si>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</si>
  <si>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</si>
  <si>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</si>
  <si>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</si>
  <si>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</si>
  <si>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</si>
  <si>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</si>
  <si>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</si>
  <si>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</si>
  <si>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</si>
  <si>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</si>
  <si>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</si>
  <si>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</si>
  <si>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</si>
  <si>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</si>
  <si>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</si>
  <si>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</si>
  <si>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</si>
  <si>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</si>
  <si>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</si>
  <si>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</si>
  <si>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</si>
  <si>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</si>
  <si>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</si>
  <si>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</si>
  <si>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</si>
  <si>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</si>
  <si>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</si>
  <si>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</si>
  <si>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</si>
  <si>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</si>
  <si>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</si>
  <si>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</si>
  <si>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</si>
  <si>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</si>
  <si>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</si>
  <si>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</si>
  <si>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</si>
  <si>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</si>
  <si>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</si>
  <si>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</si>
  <si>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</si>
  <si>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</si>
  <si>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</si>
  <si>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</si>
  <si>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</si>
  <si>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</si>
  <si>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</si>
  <si>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</si>
  <si>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</si>
  <si>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</si>
  <si>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</si>
  <si>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</si>
  <si>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</si>
  <si>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</si>
  <si>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</si>
  <si>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</si>
  <si>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</si>
  <si>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</si>
  <si>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</si>
  <si>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</si>
  <si>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</si>
  <si>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</si>
  <si>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</si>
  <si>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</si>
  <si>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</si>
  <si>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</si>
  <si>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</si>
  <si>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</si>
  <si>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</si>
  <si>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</si>
  <si>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</si>
  <si>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</si>
  <si>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</si>
  <si>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</si>
  <si>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</si>
  <si>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</si>
  <si>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</si>
  <si>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</si>
  <si>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</si>
  <si>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</si>
  <si>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</si>
  <si>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</si>
  <si>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</si>
  <si>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</si>
  <si>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</si>
  <si>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</si>
  <si>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</si>
  <si>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</si>
  <si>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</si>
  <si>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</si>
  <si>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</si>
  <si>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</si>
  <si>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</si>
  <si>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</si>
  <si>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</si>
  <si>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</si>
  <si>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</si>
  <si>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</si>
  <si>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</si>
  <si>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</si>
  <si>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</si>
  <si>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</si>
  <si>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</si>
  <si>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</si>
  <si>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</si>
  <si>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</si>
  <si>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</si>
  <si>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</si>
  <si>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</si>
  <si>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</si>
  <si>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</si>
  <si>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</si>
  <si>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</si>
  <si>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</si>
  <si>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</si>
  <si>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</si>
  <si>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</si>
  <si>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</si>
  <si>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</si>
  <si>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</si>
  <si>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</si>
  <si>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</si>
  <si>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</si>
  <si>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</si>
  <si>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</si>
  <si>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</si>
  <si>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</si>
  <si>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</si>
  <si>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</si>
  <si>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</si>
  <si>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</si>
  <si>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</si>
  <si>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</si>
  <si>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</si>
  <si>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</si>
  <si>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</si>
  <si>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</si>
  <si>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</si>
  <si>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</si>
  <si>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</si>
  <si>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</si>
  <si>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</si>
  <si>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</si>
  <si>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</si>
  <si>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</si>
  <si>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</si>
  <si>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</si>
  <si>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</si>
  <si>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</si>
  <si>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</si>
  <si>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</si>
  <si>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</si>
  <si>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</si>
  <si>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</si>
  <si>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</si>
  <si>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</si>
  <si>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</si>
  <si>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</si>
  <si>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</si>
  <si>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</si>
  <si>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</si>
  <si>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</si>
  <si>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</si>
  <si>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</si>
  <si>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</si>
  <si>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</si>
  <si>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</si>
  <si>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</si>
  <si>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</si>
  <si>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</si>
  <si>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</si>
  <si>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</si>
  <si>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</si>
  <si>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</si>
  <si>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</si>
  <si>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</si>
  <si>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</si>
  <si>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</si>
  <si>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</si>
  <si>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</si>
  <si>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</si>
  <si>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</si>
  <si>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</si>
  <si>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</si>
  <si>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</si>
  <si>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</si>
  <si>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</si>
  <si>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</si>
  <si>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</si>
  <si>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</si>
  <si>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</si>
  <si>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</si>
  <si>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</si>
  <si>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</si>
  <si>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</si>
  <si>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</si>
  <si>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</si>
  <si>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</si>
  <si>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</si>
  <si>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</si>
  <si>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</si>
  <si>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</si>
  <si>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</si>
  <si>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</si>
  <si>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</si>
  <si>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</si>
  <si>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</si>
  <si>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</si>
  <si>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</si>
  <si>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</si>
  <si>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</si>
  <si>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</si>
  <si>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</si>
  <si>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</si>
  <si>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</si>
  <si>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</si>
  <si>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</si>
  <si>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</si>
  <si>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</si>
  <si>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</si>
  <si>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</si>
  <si>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</si>
  <si>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</si>
  <si>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</si>
  <si>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</si>
  <si>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</si>
  <si>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</si>
  <si>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</si>
  <si>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</si>
  <si>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</si>
  <si>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</si>
  <si>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</si>
  <si>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</si>
  <si>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</si>
  <si>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</si>
  <si>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</si>
  <si>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</si>
  <si>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</si>
  <si>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</si>
  <si>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</si>
  <si>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</si>
  <si>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</si>
  <si>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</si>
  <si>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</si>
  <si>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</si>
  <si>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</si>
  <si>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</si>
  <si>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</si>
  <si>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</si>
  <si>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</si>
  <si>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</si>
  <si>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</si>
  <si>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</si>
  <si>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</si>
  <si>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</si>
  <si>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</si>
  <si>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</si>
  <si>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</si>
  <si>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</si>
  <si>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</si>
  <si>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</si>
  <si>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</si>
  <si>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</si>
  <si>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</si>
  <si>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</si>
  <si>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</si>
  <si>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</si>
  <si>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</si>
  <si>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</si>
  <si>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</si>
  <si>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</si>
  <si>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</si>
  <si>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</si>
  <si>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</si>
  <si>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</si>
  <si>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</si>
  <si>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</si>
  <si>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</si>
  <si>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</si>
  <si>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</si>
  <si>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</si>
  <si>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</si>
  <si>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</si>
  <si>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</si>
  <si>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</si>
  <si>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</si>
  <si>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</si>
  <si>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</si>
  <si>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</si>
  <si>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</si>
  <si>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</si>
  <si>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</si>
  <si>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</si>
  <si>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</si>
  <si>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</si>
  <si>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</si>
  <si>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</si>
  <si>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</si>
  <si>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</si>
  <si>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</si>
  <si>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</si>
  <si>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</si>
  <si>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</si>
  <si>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</si>
  <si>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</si>
  <si>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</si>
  <si>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</si>
  <si>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</si>
  <si>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</si>
  <si>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</si>
  <si>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</si>
  <si>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</si>
  <si>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</si>
  <si>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</si>
  <si>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</si>
  <si>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</si>
  <si>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</si>
  <si>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</si>
  <si>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</si>
  <si>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</si>
  <si>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</si>
  <si>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</si>
  <si>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</si>
  <si>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</si>
  <si>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</si>
  <si>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</si>
  <si>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</si>
  <si>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</si>
  <si>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</si>
  <si>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</si>
  <si>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</si>
  <si>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</si>
  <si>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</si>
  <si>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</si>
  <si>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</si>
  <si>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</si>
  <si>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</si>
  <si>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</si>
  <si>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</si>
  <si>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</si>
  <si>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</si>
  <si>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</si>
  <si>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</si>
  <si>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</si>
  <si>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</si>
  <si>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</si>
  <si>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</si>
  <si>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</si>
  <si>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</si>
  <si>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</si>
  <si>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</si>
  <si>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</si>
  <si>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</si>
  <si>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</si>
  <si>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</si>
  <si>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</si>
  <si>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</si>
  <si>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</si>
  <si>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</si>
  <si>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</si>
  <si>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</si>
  <si>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</si>
  <si>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</si>
  <si>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</si>
  <si>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</si>
  <si>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</si>
  <si>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</si>
  <si>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</si>
  <si>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</si>
  <si>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</si>
  <si>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</si>
  <si>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</si>
  <si>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</si>
  <si>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</si>
  <si>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</si>
  <si>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</si>
  <si>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</si>
  <si>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</si>
  <si>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</si>
  <si>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</si>
  <si>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</si>
  <si>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</si>
  <si>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</si>
  <si>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</si>
  <si>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</si>
  <si>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</si>
  <si>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</si>
  <si>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</si>
  <si>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</si>
  <si>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</si>
  <si>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</si>
  <si>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</si>
  <si>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</si>
  <si>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</si>
  <si>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</si>
  <si>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</si>
  <si>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</si>
  <si>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</si>
  <si>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</si>
  <si>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</si>
  <si>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</si>
  <si>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</si>
  <si>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</si>
  <si>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</si>
  <si>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</si>
  <si>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</si>
  <si>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</si>
  <si>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</si>
  <si>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</si>
  <si>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</si>
  <si>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</si>
  <si>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</si>
  <si>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</si>
  <si>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</si>
  <si>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</si>
  <si>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</si>
  <si>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</si>
  <si>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</si>
  <si>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</si>
  <si>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</si>
  <si>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</si>
  <si>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</si>
  <si>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</si>
  <si>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</si>
  <si>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</si>
  <si>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</si>
  <si>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</si>
  <si>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</si>
  <si>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</si>
  <si>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</si>
  <si>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</si>
  <si>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</si>
  <si>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</si>
  <si>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</si>
  <si>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</si>
  <si>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</si>
  <si>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</si>
  <si>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</si>
  <si>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</si>
  <si>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</si>
  <si>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</si>
  <si>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</si>
  <si>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</si>
  <si>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</si>
  <si>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</si>
  <si>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</si>
  <si>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</si>
  <si>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</si>
  <si>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</si>
  <si>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</si>
  <si>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</si>
  <si>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</si>
  <si>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</si>
  <si>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</si>
  <si>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</si>
  <si>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</si>
  <si>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</si>
  <si>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</si>
  <si>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</si>
  <si>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</si>
  <si>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</si>
  <si>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</si>
  <si>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</si>
  <si>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</si>
  <si>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</si>
  <si>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</si>
  <si>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</si>
  <si>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</si>
  <si>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</si>
  <si>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</si>
  <si>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</si>
  <si>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</si>
  <si>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</si>
  <si>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</si>
  <si>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</si>
  <si>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</si>
  <si>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</si>
  <si>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</si>
  <si>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</si>
  <si>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</si>
  <si>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</si>
  <si>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</si>
  <si>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</si>
  <si>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</si>
  <si>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</si>
  <si>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</si>
  <si>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</si>
  <si>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</si>
  <si>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</si>
  <si>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</si>
  <si>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</si>
  <si>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</si>
  <si>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</si>
  <si>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</si>
  <si>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</si>
  <si>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</si>
  <si>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</si>
  <si>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</si>
  <si>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</si>
  <si>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</si>
  <si>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</si>
  <si>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</si>
  <si>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</si>
  <si>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</si>
  <si>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</si>
  <si>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</si>
  <si>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</si>
  <si>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</si>
  <si>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</si>
  <si>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</si>
  <si>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</si>
  <si>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</si>
  <si>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</si>
  <si>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</si>
  <si>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</si>
  <si>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</si>
  <si>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</si>
  <si>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</si>
  <si>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</si>
  <si>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</si>
  <si>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</si>
  <si>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</si>
  <si>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</si>
  <si>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</si>
  <si>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</si>
  <si>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</si>
  <si>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</si>
  <si>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</si>
  <si>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</si>
  <si>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</si>
  <si>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</si>
  <si>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</si>
  <si>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</si>
  <si>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</si>
  <si>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</si>
  <si>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</si>
  <si>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</si>
  <si>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</si>
  <si>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</si>
  <si>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</si>
  <si>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</si>
  <si>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</si>
  <si>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</si>
  <si>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</si>
  <si>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</si>
  <si>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</si>
  <si>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</si>
  <si>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</si>
  <si>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</si>
  <si>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</si>
  <si>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</si>
  <si>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</si>
  <si>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</si>
  <si>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</si>
  <si>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</si>
  <si>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</si>
  <si>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</si>
  <si>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</si>
  <si>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</si>
  <si>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</si>
  <si>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</si>
  <si>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</si>
  <si>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</si>
  <si>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</si>
  <si>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</si>
  <si>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</si>
  <si>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</si>
  <si>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</si>
  <si>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</si>
  <si>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</si>
  <si>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</si>
  <si>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</si>
  <si>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</si>
  <si>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</si>
  <si>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</si>
  <si>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</si>
  <si>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</si>
  <si>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</si>
  <si>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</si>
  <si>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</si>
  <si>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</si>
  <si>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</si>
  <si>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</si>
  <si>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</si>
  <si>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</si>
  <si>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</si>
  <si>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</si>
  <si>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</si>
  <si>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</si>
  <si>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</si>
  <si>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</si>
  <si>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</si>
  <si>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</si>
  <si>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</si>
  <si>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</si>
  <si>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</si>
  <si>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</si>
  <si>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</si>
  <si>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</si>
  <si>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</si>
  <si>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</si>
  <si>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</si>
  <si>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</si>
  <si>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</si>
  <si>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</si>
  <si>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</si>
  <si>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</si>
  <si>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</si>
  <si>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</si>
  <si>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</si>
  <si>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</si>
  <si>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</si>
  <si>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</si>
  <si>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</si>
  <si>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</si>
  <si>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</si>
  <si>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</si>
  <si>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</si>
  <si>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</si>
  <si>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</si>
  <si>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</si>
  <si>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</si>
  <si>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</si>
  <si>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</si>
  <si>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</si>
  <si>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</si>
  <si>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</si>
  <si>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</si>
  <si>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</si>
  <si>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</si>
  <si>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</si>
  <si>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</si>
  <si>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</si>
  <si>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</si>
  <si>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</si>
  <si>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</si>
  <si>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</si>
  <si>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</si>
  <si>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</si>
  <si>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</si>
  <si>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</si>
  <si>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</si>
  <si>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</si>
  <si>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</si>
  <si>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</si>
  <si>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</si>
  <si>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</si>
  <si>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</si>
  <si>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</si>
  <si>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</si>
  <si>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</si>
  <si>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</si>
  <si>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</si>
  <si>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</si>
  <si>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</si>
  <si>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</si>
  <si>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</si>
  <si>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</si>
  <si>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</si>
  <si>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</si>
  <si>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</si>
  <si>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</si>
  <si>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</si>
  <si>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</si>
  <si>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</si>
  <si>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</si>
  <si>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</si>
  <si>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</si>
  <si>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</si>
  <si>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</si>
  <si>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</si>
  <si>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</si>
  <si>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</si>
  <si>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</si>
  <si>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</si>
  <si>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</si>
  <si>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</si>
  <si>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</si>
  <si>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</si>
  <si>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</si>
  <si>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</si>
  <si>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</si>
  <si>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</si>
  <si>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</si>
  <si>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</si>
  <si>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</si>
  <si>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</si>
  <si>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</si>
  <si>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</si>
  <si>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</si>
  <si>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</si>
  <si>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</si>
  <si>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</si>
  <si>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</si>
  <si>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</si>
  <si>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</si>
  <si>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</si>
  <si>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</si>
  <si>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</si>
  <si>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</si>
  <si>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</si>
  <si>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</si>
  <si>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</si>
  <si>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</si>
  <si>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</si>
  <si>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</si>
  <si>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</si>
  <si>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</si>
  <si>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</si>
  <si>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</si>
  <si>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</si>
  <si>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</si>
  <si>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</si>
  <si>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</si>
  <si>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</si>
  <si>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</si>
  <si>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</si>
  <si>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</si>
  <si>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</si>
  <si>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</si>
  <si>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</si>
  <si>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</si>
  <si>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</si>
  <si>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</si>
  <si>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</si>
  <si>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</si>
  <si>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</si>
  <si>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</si>
  <si>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</si>
  <si>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</si>
  <si>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</si>
  <si>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</si>
  <si>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</si>
  <si>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</si>
  <si>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</si>
  <si>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</si>
  <si>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</si>
  <si>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</si>
  <si>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</si>
  <si>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</si>
  <si>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</si>
  <si>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</si>
  <si>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</si>
  <si>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</si>
  <si>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</si>
  <si>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</si>
  <si>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</si>
  <si>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</si>
  <si>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</si>
  <si>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</si>
  <si>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</si>
  <si>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</si>
  <si>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</si>
  <si>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</si>
  <si>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</si>
  <si>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</si>
  <si>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</si>
  <si>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</si>
  <si>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</si>
  <si>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</si>
  <si>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</si>
  <si>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</si>
  <si>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</si>
  <si>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</si>
  <si>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</si>
  <si>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</si>
  <si>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</si>
  <si>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</si>
  <si>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</si>
  <si>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</si>
  <si>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</si>
  <si>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</si>
  <si>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</si>
  <si>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</si>
  <si>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</si>
  <si>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</si>
  <si>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</si>
  <si>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</si>
  <si>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</si>
  <si>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</si>
  <si>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</si>
  <si>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</si>
  <si>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</si>
  <si>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</si>
  <si>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</si>
  <si>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</si>
  <si>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</si>
  <si>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</si>
  <si>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</si>
  <si>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</si>
  <si>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</si>
  <si>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</si>
  <si>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</si>
  <si>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</si>
  <si>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</si>
  <si>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</si>
  <si>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</si>
  <si>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</si>
  <si>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</si>
  <si>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</si>
  <si>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</si>
  <si>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</si>
  <si>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</si>
  <si>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</si>
  <si>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</si>
  <si>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</si>
  <si>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</si>
  <si>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</si>
  <si>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</si>
  <si>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</si>
  <si>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</si>
  <si>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</si>
  <si>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</si>
  <si>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</si>
  <si>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</si>
  <si>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</si>
  <si>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</si>
  <si>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</si>
  <si>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</si>
  <si>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</si>
  <si>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</si>
  <si>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</si>
  <si>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</si>
  <si>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</si>
  <si>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</si>
  <si>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</si>
  <si>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</si>
  <si>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</si>
  <si>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</si>
  <si>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</si>
  <si>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</si>
  <si>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</si>
  <si>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</si>
  <si>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</si>
  <si>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</si>
  <si>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</si>
  <si>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</si>
  <si>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</si>
  <si>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</si>
  <si>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</si>
  <si>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</si>
  <si>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</si>
  <si>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</si>
  <si>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</si>
  <si>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</si>
  <si>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</si>
  <si>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</si>
  <si>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</si>
  <si>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</si>
  <si>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</si>
  <si>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</si>
  <si>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</si>
  <si>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</si>
  <si>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</si>
  <si>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</si>
  <si>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</si>
  <si>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</si>
  <si>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</si>
  <si>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</si>
  <si>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</si>
  <si>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</si>
  <si>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</si>
  <si>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</si>
  <si>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</si>
  <si>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</si>
  <si>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</si>
  <si>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</si>
  <si>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</si>
  <si>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</si>
  <si>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</si>
  <si>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</si>
  <si>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</si>
  <si>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</si>
  <si>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</si>
  <si>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</si>
  <si>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</si>
  <si>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</si>
  <si>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</si>
  <si>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</si>
  <si>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</si>
  <si>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</si>
  <si>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</si>
  <si>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</si>
  <si>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</si>
  <si>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</si>
  <si>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</si>
  <si>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</si>
  <si>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</si>
  <si>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</si>
  <si>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</si>
  <si>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</si>
  <si>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</si>
  <si>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</si>
  <si>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</si>
  <si>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</si>
  <si>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</si>
  <si>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</si>
  <si>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</si>
  <si>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</si>
  <si>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</si>
  <si>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</si>
  <si>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</si>
  <si>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</si>
  <si>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</si>
  <si>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</si>
  <si>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</si>
  <si>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</si>
  <si>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</si>
  <si>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</si>
  <si>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</si>
  <si>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</si>
  <si>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</si>
  <si>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</si>
  <si>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</si>
  <si>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</si>
  <si>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</si>
  <si>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</si>
  <si>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</si>
  <si>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</si>
  <si>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</si>
  <si>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</si>
  <si>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</si>
  <si>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</si>
  <si>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</si>
  <si>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</si>
  <si>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</si>
  <si>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</si>
  <si>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</si>
  <si>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</si>
  <si>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</si>
  <si>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</si>
  <si>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</si>
  <si>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</si>
  <si>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</si>
  <si>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</si>
  <si>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</si>
  <si>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</si>
  <si>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</si>
  <si>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</si>
  <si>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</si>
  <si>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</si>
  <si>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</si>
  <si>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</si>
  <si>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</si>
  <si>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</si>
  <si>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</si>
  <si>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</si>
  <si>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</si>
  <si>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</si>
  <si>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</si>
  <si>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</si>
  <si>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</si>
  <si>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</si>
  <si>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</si>
  <si>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</si>
  <si>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</si>
  <si>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</si>
  <si>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</si>
  <si>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</si>
  <si>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</si>
  <si>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</si>
  <si>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</si>
  <si>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</si>
  <si>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</si>
  <si>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</si>
  <si>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</si>
  <si>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</si>
  <si>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</si>
  <si>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</si>
  <si>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</si>
  <si>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</si>
  <si>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</si>
  <si>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</si>
  <si>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</si>
  <si>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</si>
  <si>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</si>
  <si>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</si>
  <si>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</si>
  <si>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</si>
  <si>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</si>
  <si>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</si>
  <si>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</si>
  <si>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</si>
  <si>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</si>
  <si>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</si>
  <si>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</si>
  <si>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</si>
  <si>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</si>
  <si>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</si>
  <si>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</si>
  <si>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</si>
  <si>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</si>
  <si>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</si>
  <si>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</si>
  <si>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</si>
  <si>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</si>
  <si>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</si>
  <si>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</si>
  <si>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</si>
  <si>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</si>
  <si>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</si>
  <si>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</si>
  <si>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</si>
  <si>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</si>
  <si>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</si>
  <si>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</si>
  <si>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</si>
  <si>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</si>
  <si>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</si>
  <si>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</si>
  <si>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</si>
  <si>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</si>
  <si>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</si>
  <si>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</si>
  <si>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</si>
  <si>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</si>
  <si>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</si>
  <si>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</si>
  <si>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</si>
  <si>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</si>
  <si>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</si>
  <si>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</si>
  <si>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</si>
  <si>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</si>
  <si>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</si>
  <si>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</si>
  <si>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</si>
  <si>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</si>
  <si>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</si>
  <si>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</si>
  <si>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</si>
  <si>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</si>
  <si>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</si>
  <si>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</si>
  <si>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</si>
  <si>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</si>
  <si>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</si>
  <si>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</si>
  <si>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</si>
  <si>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</si>
  <si>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</si>
  <si>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</si>
  <si>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</si>
  <si>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</si>
  <si>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</si>
  <si>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</si>
  <si>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</si>
  <si>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</si>
  <si>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</si>
  <si>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</si>
  <si>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</si>
  <si>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</si>
  <si>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</si>
  <si>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</si>
  <si>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</si>
  <si>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</si>
  <si>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</si>
  <si>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</si>
  <si>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</si>
  <si>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</si>
  <si>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</si>
  <si>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</si>
  <si>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</si>
  <si>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</si>
  <si>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</si>
  <si>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</si>
  <si>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</si>
  <si>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</si>
  <si>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</si>
  <si>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</si>
  <si>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</si>
  <si>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</si>
  <si>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</si>
  <si>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</si>
  <si>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</si>
  <si>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</si>
  <si>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</si>
  <si>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</si>
  <si>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</si>
  <si>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</si>
  <si>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</si>
  <si>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</si>
  <si>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</si>
  <si>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</si>
  <si>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</si>
  <si>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</si>
  <si>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</si>
  <si>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</si>
  <si>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</si>
  <si>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</si>
  <si>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</si>
  <si>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</si>
  <si>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</si>
  <si>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</si>
  <si>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</si>
  <si>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</si>
  <si>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</si>
  <si>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</si>
  <si>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</si>
  <si>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</si>
  <si>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</si>
  <si>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</si>
  <si>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</si>
  <si>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</si>
  <si>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</si>
  <si>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</si>
  <si>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</si>
  <si>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</si>
  <si>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</si>
  <si>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</si>
  <si>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</si>
  <si>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</si>
  <si>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</si>
  <si>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</si>
  <si>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</si>
  <si>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</si>
  <si>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</si>
  <si>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</si>
  <si>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</si>
  <si>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</si>
  <si>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</si>
  <si>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</si>
  <si>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</si>
  <si>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</si>
  <si>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</si>
  <si>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</si>
  <si>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</si>
  <si>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</si>
  <si>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</si>
  <si>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</si>
  <si>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</si>
  <si>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</si>
  <si>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</si>
  <si>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</si>
  <si>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</si>
  <si>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</si>
  <si>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</si>
  <si>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</si>
  <si>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</si>
  <si>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</si>
  <si>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</si>
  <si>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</si>
  <si>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</si>
  <si>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</si>
  <si>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</si>
  <si>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</si>
  <si>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</si>
  <si>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</si>
  <si>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</si>
  <si>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</si>
  <si>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</si>
  <si>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</si>
  <si>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</si>
  <si>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</si>
  <si>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</si>
  <si>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</si>
  <si>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</si>
  <si>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</si>
  <si>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</si>
  <si>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</si>
  <si>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</si>
  <si>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</si>
  <si>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</si>
  <si>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</si>
  <si>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</si>
  <si>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</si>
  <si>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</si>
  <si>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</si>
  <si>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</si>
  <si>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</si>
  <si>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</si>
  <si>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</si>
  <si>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</si>
  <si>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</si>
  <si>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</si>
  <si>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</si>
  <si>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</si>
  <si>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</si>
  <si>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</si>
  <si>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</si>
  <si>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</si>
  <si>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</si>
  <si>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</si>
  <si>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</si>
  <si>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</si>
  <si>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</si>
  <si>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</si>
  <si>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</si>
  <si>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</si>
  <si>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</si>
  <si>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</si>
  <si>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</si>
  <si>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</si>
  <si>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</si>
  <si>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</si>
  <si>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</si>
  <si>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</si>
  <si>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</si>
  <si>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</si>
  <si>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</si>
  <si>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</si>
  <si>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</si>
  <si>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</si>
  <si>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</si>
  <si>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</si>
  <si>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</si>
  <si>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</si>
  <si>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</si>
  <si>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</si>
  <si>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</si>
  <si>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</si>
  <si>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</si>
  <si>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</si>
  <si>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</si>
  <si>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</si>
  <si>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</si>
  <si>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</si>
  <si>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</si>
  <si>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</si>
  <si>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</si>
  <si>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</si>
  <si>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</si>
  <si>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</si>
  <si>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</si>
  <si>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</si>
  <si>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</si>
  <si>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</si>
  <si>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</si>
  <si>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</si>
  <si>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</si>
  <si>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</si>
  <si>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</si>
  <si>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</si>
  <si>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</si>
  <si>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</si>
  <si>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</si>
  <si>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</si>
  <si>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</si>
  <si>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</si>
  <si>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</si>
  <si>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</si>
  <si>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</si>
  <si>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</si>
  <si>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</si>
  <si>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</si>
  <si>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</si>
  <si>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</si>
  <si>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</si>
  <si>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</si>
  <si>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</si>
  <si>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</si>
  <si>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</si>
  <si>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</si>
  <si>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</si>
  <si>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</si>
  <si>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</si>
  <si>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</si>
  <si>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</si>
  <si>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</si>
  <si>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</si>
  <si>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</si>
  <si>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</si>
  <si>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</si>
  <si>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</si>
  <si>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</si>
  <si>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</si>
  <si>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</si>
  <si>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</si>
  <si>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</si>
  <si>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</si>
  <si>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</si>
  <si>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</si>
  <si>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</si>
  <si>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</si>
  <si>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</si>
  <si>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</si>
  <si>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</si>
  <si>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</si>
  <si>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</si>
  <si>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</si>
  <si>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</si>
  <si>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</si>
  <si>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</si>
  <si>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</si>
  <si>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</si>
  <si>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</si>
  <si>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</si>
  <si>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</si>
  <si>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</si>
  <si>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</si>
  <si>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</si>
  <si>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</si>
  <si>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</si>
  <si>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</si>
  <si>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</si>
  <si>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</si>
  <si>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</si>
  <si>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</si>
  <si>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</si>
  <si>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</si>
  <si>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</si>
  <si>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</si>
  <si>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</si>
  <si>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</si>
  <si>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</si>
  <si>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</si>
  <si>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</si>
  <si>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</si>
  <si>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</si>
  <si>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</si>
  <si>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</si>
  <si>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</si>
  <si>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</si>
  <si>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</si>
  <si>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</si>
  <si>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</si>
  <si>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</si>
  <si>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</si>
  <si>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</si>
  <si>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</si>
  <si>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</si>
  <si>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</si>
  <si>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</si>
  <si>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</si>
  <si>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</si>
  <si>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</si>
  <si>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</si>
  <si>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</si>
  <si>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</si>
  <si>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</si>
  <si>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</si>
  <si>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</si>
  <si>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</si>
  <si>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</si>
  <si>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</si>
  <si>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</si>
  <si>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</si>
  <si>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</si>
  <si>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</si>
  <si>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</si>
  <si>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</si>
  <si>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</si>
  <si>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</si>
  <si>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</si>
  <si>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</si>
  <si>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</si>
  <si>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</si>
  <si>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</si>
  <si>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</si>
  <si>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</si>
  <si>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</si>
  <si>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</si>
  <si>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</si>
  <si>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</si>
  <si>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</si>
  <si>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</si>
  <si>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</si>
  <si>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</si>
  <si>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</si>
  <si>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</si>
  <si>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</si>
  <si>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</si>
  <si>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</si>
  <si>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</si>
  <si>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</si>
  <si>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</si>
  <si>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</si>
  <si>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</si>
  <si>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</si>
  <si>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</si>
  <si>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</si>
  <si>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</si>
  <si>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</si>
  <si>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</si>
  <si>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</si>
  <si>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</si>
  <si>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</si>
  <si>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</si>
  <si>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</si>
  <si>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</si>
  <si>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</si>
  <si>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</si>
  <si>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</si>
  <si>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</si>
  <si>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</si>
  <si>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</si>
  <si>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</si>
  <si>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</si>
  <si>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</si>
  <si>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</si>
  <si>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</si>
  <si>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</si>
  <si>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</si>
  <si>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</si>
  <si>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</si>
  <si>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</si>
  <si>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</si>
  <si>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</si>
  <si>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</si>
  <si>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</si>
  <si>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</si>
  <si>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</si>
  <si>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</si>
  <si>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</si>
  <si>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</si>
  <si>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</si>
  <si>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</si>
  <si>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</si>
  <si>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</si>
  <si>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</si>
  <si>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</si>
  <si>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</si>
  <si>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</si>
  <si>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</si>
  <si>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</si>
  <si>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</si>
  <si>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</si>
  <si>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</si>
  <si>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</si>
  <si>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</si>
  <si>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</si>
  <si>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</si>
  <si>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</si>
  <si>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</si>
  <si>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</si>
  <si>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</si>
  <si>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</si>
  <si>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</si>
  <si>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</si>
  <si>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</si>
  <si>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</si>
  <si>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</si>
  <si>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</si>
  <si>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</si>
  <si>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</si>
  <si>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</si>
  <si>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</si>
  <si>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</si>
  <si>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</si>
  <si>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</si>
  <si>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</si>
  <si>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</si>
  <si>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</si>
  <si>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</si>
  <si>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</si>
  <si>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</si>
  <si>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</si>
  <si>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</si>
  <si>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</si>
  <si>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</si>
  <si>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</si>
  <si>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</si>
  <si>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</si>
  <si>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</si>
  <si>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</si>
  <si>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</si>
  <si>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</si>
  <si>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</si>
  <si>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</si>
  <si>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</si>
  <si>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</si>
  <si>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</si>
  <si>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</si>
  <si>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</si>
  <si>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</si>
  <si>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</si>
  <si>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</si>
  <si>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</si>
  <si>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</si>
  <si>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</si>
  <si>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</si>
  <si>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</si>
  <si>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</si>
  <si>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</si>
  <si>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</si>
  <si>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</si>
  <si>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</si>
  <si>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</si>
  <si>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</si>
  <si>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</si>
  <si>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</si>
  <si>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</si>
  <si>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</si>
  <si>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</si>
  <si>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</si>
  <si>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</si>
  <si>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</si>
  <si>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</si>
  <si>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</si>
  <si>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</si>
  <si>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</si>
  <si>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</si>
  <si>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</si>
  <si>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</si>
  <si>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</si>
  <si>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</si>
  <si>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</si>
  <si>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</si>
  <si>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</si>
  <si>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</si>
  <si>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</si>
  <si>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</si>
  <si>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</si>
  <si>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</si>
  <si>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</si>
  <si>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</si>
  <si>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</si>
  <si>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</si>
  <si>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</si>
  <si>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</si>
  <si>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</si>
  <si>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</si>
  <si>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</si>
  <si>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</si>
  <si>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</si>
  <si>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</si>
  <si>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</si>
  <si>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</si>
  <si>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</si>
  <si>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</si>
  <si>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</si>
  <si>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</si>
  <si>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</si>
  <si>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</si>
  <si>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</si>
  <si>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</si>
  <si>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</si>
  <si>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</si>
  <si>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</si>
  <si>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</si>
  <si>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</si>
  <si>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</si>
  <si>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</si>
  <si>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</si>
  <si>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</si>
  <si>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</si>
  <si>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</si>
  <si>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</si>
  <si>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</si>
  <si>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</si>
  <si>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</si>
  <si>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</si>
  <si>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</si>
  <si>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</si>
  <si>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</si>
  <si>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</si>
  <si>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</si>
  <si>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</si>
  <si>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</si>
  <si>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</si>
  <si>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</si>
  <si>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</si>
  <si>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</si>
  <si>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</si>
  <si>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</si>
  <si>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</si>
  <si>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</si>
  <si>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</si>
  <si>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</si>
  <si>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</si>
  <si>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</si>
  <si>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</si>
  <si>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</si>
  <si>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</si>
  <si>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</si>
  <si>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</si>
  <si>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</si>
  <si>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</si>
  <si>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</si>
  <si>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</si>
  <si>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</si>
  <si>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</si>
  <si>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</si>
  <si>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</si>
  <si>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</si>
  <si>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</si>
  <si>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</si>
  <si>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</si>
  <si>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</si>
  <si>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</si>
  <si>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</si>
  <si>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</si>
  <si>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</si>
  <si>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</si>
  <si>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</si>
  <si>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</si>
  <si>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</si>
  <si>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</si>
  <si>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</si>
  <si>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</si>
  <si>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</si>
  <si>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</si>
  <si>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</si>
  <si>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</si>
  <si>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</si>
  <si>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</si>
  <si>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</si>
  <si>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</si>
  <si>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</si>
  <si>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</si>
  <si>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</si>
  <si>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</si>
  <si>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</si>
  <si>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</si>
  <si>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</si>
  <si>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</si>
  <si>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</si>
  <si>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</si>
  <si>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</si>
  <si>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</si>
  <si>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</si>
  <si>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</si>
  <si>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</si>
  <si>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</si>
  <si>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</si>
  <si>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</si>
  <si>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</si>
  <si>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</si>
  <si>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</si>
  <si>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</si>
  <si>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</si>
  <si>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</si>
  <si>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</si>
  <si>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</si>
  <si>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</si>
  <si>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</si>
  <si>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</si>
  <si>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</si>
  <si>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</si>
  <si>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</si>
  <si>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</si>
  <si>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</si>
  <si>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</si>
  <si>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</si>
  <si>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</si>
  <si>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</si>
  <si>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</si>
  <si>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</si>
  <si>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</si>
  <si>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</si>
  <si>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</si>
  <si>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</si>
  <si>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</si>
  <si>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</si>
  <si>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</si>
  <si>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</si>
  <si>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</si>
  <si>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</si>
  <si>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</si>
  <si>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</si>
  <si>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</si>
  <si>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</si>
  <si>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</si>
  <si>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</si>
  <si>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</si>
  <si>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</si>
  <si>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</si>
  <si>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</si>
  <si>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</si>
  <si>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</si>
  <si>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</si>
  <si>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</si>
  <si>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</si>
  <si>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</si>
  <si>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</si>
  <si>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</si>
  <si>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</si>
  <si>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</si>
  <si>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</si>
  <si>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</si>
  <si>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</si>
  <si>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</si>
  <si>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</si>
  <si>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</si>
  <si>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</si>
  <si>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</si>
  <si>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</si>
  <si>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</si>
  <si>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</si>
  <si>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</si>
  <si>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</si>
  <si>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</si>
  <si>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</si>
  <si>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</si>
  <si>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</si>
  <si>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</si>
  <si>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</si>
  <si>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</si>
  <si>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</si>
  <si>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</si>
  <si>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</si>
  <si>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</si>
  <si>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</si>
  <si>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</si>
  <si>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</si>
  <si>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</si>
  <si>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</si>
  <si>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</si>
  <si>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</si>
  <si>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</si>
  <si>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</si>
  <si>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</si>
  <si>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</si>
  <si>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</si>
  <si>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</si>
  <si>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</si>
  <si>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</si>
  <si>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</si>
  <si>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</si>
  <si>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</si>
  <si>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</si>
  <si>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</si>
  <si>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</si>
  <si>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</si>
  <si>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</si>
  <si>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</si>
  <si>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</si>
  <si>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</si>
  <si>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</si>
  <si>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</si>
  <si>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</si>
  <si>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</si>
  <si>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</si>
  <si>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</si>
  <si>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</si>
  <si>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</si>
  <si>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</si>
  <si>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</si>
  <si>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</si>
  <si>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</si>
  <si>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</si>
  <si>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</si>
  <si>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</si>
  <si>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</si>
  <si>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</si>
  <si>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</si>
  <si>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</si>
  <si>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</si>
  <si>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</si>
  <si>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</si>
  <si>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</si>
  <si>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</si>
  <si>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</si>
  <si>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</si>
  <si>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</si>
  <si>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</si>
  <si>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</si>
  <si>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</si>
  <si>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</si>
  <si>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</si>
  <si>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</si>
  <si>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</si>
  <si>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</si>
  <si>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</si>
  <si>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</si>
  <si>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</si>
  <si>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</si>
  <si>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</si>
  <si>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</si>
  <si>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</si>
  <si>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</si>
  <si>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</si>
  <si>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</si>
  <si>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</si>
  <si>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</si>
  <si>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</si>
  <si>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</si>
  <si>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</si>
  <si>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</si>
  <si>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</si>
  <si>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</si>
  <si>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</si>
  <si>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</si>
  <si>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</si>
  <si>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</si>
  <si>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</si>
  <si>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</si>
  <si>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</si>
  <si>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</si>
  <si>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</si>
  <si>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</si>
  <si>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</si>
  <si>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</si>
  <si>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</si>
  <si>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</si>
  <si>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</si>
  <si>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</si>
  <si>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</si>
  <si>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</si>
  <si>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</si>
  <si>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</si>
  <si>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</si>
  <si>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</si>
  <si>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</si>
  <si>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</si>
  <si>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</si>
  <si>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</si>
  <si>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</si>
  <si>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</si>
  <si>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</si>
  <si>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</si>
  <si>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</si>
  <si>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</si>
  <si>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</si>
  <si>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</si>
  <si>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</si>
  <si>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</si>
  <si>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</si>
  <si>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</si>
  <si>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</si>
  <si>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</si>
  <si>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</si>
  <si>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</si>
  <si>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</si>
  <si>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</si>
  <si>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</si>
  <si>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</si>
  <si>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</si>
  <si>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</si>
  <si>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</si>
  <si>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</si>
  <si>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</si>
  <si>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</si>
  <si>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</si>
  <si>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</si>
  <si>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</si>
  <si>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</si>
  <si>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</si>
  <si>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</si>
  <si>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</si>
  <si>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</si>
  <si>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</si>
  <si>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</si>
  <si>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</si>
  <si>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</si>
  <si>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</si>
  <si>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</si>
  <si>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</si>
  <si>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</si>
  <si>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</si>
  <si>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</si>
  <si>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</si>
  <si>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</si>
  <si>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</si>
  <si>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</si>
  <si>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</si>
  <si>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</si>
  <si>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</si>
  <si>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</si>
  <si>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</si>
  <si>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</si>
  <si>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</si>
  <si>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</si>
  <si>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</si>
  <si>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</si>
  <si>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</si>
  <si>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</si>
  <si>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</si>
  <si>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</si>
  <si>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</si>
  <si>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</si>
  <si>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</si>
  <si>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</si>
  <si>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</si>
  <si>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</si>
  <si>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</si>
  <si>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</si>
  <si>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</si>
  <si>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</si>
  <si>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</si>
  <si>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</si>
  <si>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</si>
  <si>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</si>
  <si>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</si>
  <si>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</si>
  <si>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</si>
  <si>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</si>
  <si>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</si>
  <si>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</si>
  <si>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</si>
  <si>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</si>
  <si>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</si>
  <si>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</si>
  <si>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</si>
  <si>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</si>
  <si>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</si>
  <si>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</si>
  <si>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</si>
  <si>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</si>
  <si>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</si>
  <si>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</si>
  <si>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</si>
  <si>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</si>
  <si>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</si>
  <si>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</si>
  <si>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</si>
  <si>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</si>
  <si>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</si>
  <si>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</si>
  <si>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</si>
  <si>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</si>
  <si>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</si>
  <si>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</si>
  <si>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</si>
  <si>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</si>
  <si>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</si>
  <si>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</si>
  <si>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</si>
  <si>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</si>
  <si>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</si>
  <si>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</si>
  <si>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</si>
  <si>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</si>
  <si>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</si>
  <si>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</si>
  <si>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</si>
  <si>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</si>
  <si>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</si>
  <si>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</si>
  <si>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</si>
  <si>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</si>
  <si>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</si>
  <si>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</si>
  <si>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</si>
  <si>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</si>
  <si>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</si>
  <si>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</si>
  <si>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</si>
  <si>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</si>
  <si>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</si>
  <si>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</si>
  <si>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</si>
  <si>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</si>
  <si>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</si>
  <si>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</si>
  <si>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</si>
  <si>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</si>
  <si>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</si>
  <si>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</si>
  <si>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</si>
  <si>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</si>
  <si>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</si>
  <si>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</si>
  <si>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</si>
  <si>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</si>
  <si>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</si>
  <si>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</si>
  <si>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</si>
  <si>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</si>
  <si>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</si>
  <si>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</si>
  <si>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</si>
  <si>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</si>
  <si>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</si>
  <si>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</si>
  <si>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</si>
  <si>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</si>
  <si>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</si>
  <si>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</si>
  <si>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</si>
  <si>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</si>
  <si>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</si>
  <si>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</si>
  <si>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</si>
  <si>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</si>
  <si>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</si>
  <si>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</si>
  <si>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</si>
  <si>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</si>
  <si>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</si>
  <si>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</si>
  <si>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</si>
  <si>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</si>
  <si>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</si>
  <si>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</si>
  <si>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</si>
  <si>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</si>
  <si>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</si>
  <si>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</si>
  <si>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</si>
  <si>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</si>
  <si>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</si>
  <si>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</si>
  <si>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</si>
  <si>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</si>
  <si>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</si>
  <si>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</si>
  <si>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</si>
  <si>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</si>
  <si>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</si>
  <si>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</si>
  <si>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</si>
  <si>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</si>
  <si>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</si>
  <si>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</si>
  <si>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</si>
  <si>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</si>
  <si>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</si>
  <si>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</si>
  <si>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</si>
  <si>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</si>
  <si>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</si>
  <si>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</si>
  <si>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</si>
  <si>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</si>
  <si>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</si>
  <si>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</si>
  <si>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</si>
  <si>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</si>
  <si>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</si>
  <si>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</si>
  <si>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</si>
  <si>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</si>
  <si>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</si>
  <si>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</si>
  <si>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</si>
  <si>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</si>
  <si>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</si>
  <si>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</si>
  <si>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</si>
  <si>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</si>
  <si>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</si>
  <si>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</si>
  <si>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</si>
  <si>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</si>
  <si>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</si>
  <si>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</si>
  <si>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</si>
  <si>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</si>
  <si>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</si>
  <si>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</si>
  <si>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</si>
  <si>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</si>
  <si>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</si>
  <si>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</si>
  <si>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</si>
  <si>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</si>
  <si>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</si>
  <si>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</si>
  <si>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</si>
  <si>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</si>
  <si>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</si>
  <si>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</si>
  <si>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</si>
  <si>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</si>
  <si>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</si>
  <si>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</si>
  <si>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</si>
  <si>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</si>
  <si>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</si>
  <si>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</si>
  <si>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</si>
  <si>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</si>
  <si>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</si>
  <si>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</si>
  <si>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</si>
  <si>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</si>
  <si>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</si>
  <si>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</si>
  <si>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</si>
  <si>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</si>
  <si>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</si>
  <si>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</si>
  <si>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</si>
  <si>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</si>
  <si>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</si>
  <si>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</si>
  <si>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</si>
  <si>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</si>
  <si>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</si>
  <si>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</si>
  <si>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</si>
  <si>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</si>
  <si>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</si>
  <si>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</si>
  <si>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</si>
  <si>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</si>
  <si>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</si>
  <si>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</si>
  <si>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</si>
  <si>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</si>
  <si>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</si>
  <si>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</si>
  <si>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</si>
  <si>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</si>
  <si>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</si>
  <si>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</si>
  <si>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</si>
  <si>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</si>
  <si>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</si>
  <si>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</si>
  <si>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</si>
  <si>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</si>
  <si>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</si>
  <si>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</si>
  <si>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</si>
  <si>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</si>
  <si>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</si>
  <si>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</si>
  <si>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</si>
  <si>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</si>
  <si>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</si>
  <si>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</si>
  <si>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</si>
  <si>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</si>
  <si>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</si>
  <si>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</si>
  <si>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</si>
  <si>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</si>
  <si>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</si>
  <si>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</si>
  <si>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</si>
  <si>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</si>
  <si>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</si>
  <si>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</si>
  <si>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</si>
  <si>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</si>
  <si>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</si>
  <si>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</si>
  <si>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</si>
  <si>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</si>
  <si>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</si>
  <si>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</si>
  <si>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</si>
  <si>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</si>
  <si>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</si>
  <si>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</si>
  <si>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</si>
  <si>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</si>
  <si>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</si>
  <si>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</si>
  <si>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</si>
  <si>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</si>
  <si>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</si>
  <si>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</si>
  <si>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</si>
  <si>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</si>
  <si>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</si>
  <si>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</si>
  <si>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</si>
  <si>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</si>
  <si>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</si>
  <si>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</si>
  <si>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</si>
  <si>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</si>
  <si>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</si>
  <si>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</si>
  <si>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</si>
  <si>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</si>
  <si>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</si>
  <si>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</si>
  <si>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</si>
  <si>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</si>
  <si>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</si>
  <si>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</si>
  <si>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</si>
  <si>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</si>
  <si>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</si>
  <si>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</si>
  <si>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</si>
  <si>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</si>
  <si>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</si>
  <si>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</si>
  <si>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</si>
  <si>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</si>
  <si>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</si>
  <si>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</si>
  <si>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</si>
  <si>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</si>
  <si>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</si>
  <si>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</si>
  <si>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</si>
  <si>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</si>
  <si>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</si>
  <si>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</si>
  <si>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</si>
  <si>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</si>
  <si>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</si>
  <si>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</si>
  <si>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</si>
  <si>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</si>
  <si>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</si>
  <si>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</si>
  <si>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</si>
  <si>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</si>
  <si>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</si>
  <si>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</si>
  <si>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</si>
  <si>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</si>
  <si>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</si>
  <si>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</si>
  <si>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</si>
  <si>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</si>
  <si>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</si>
  <si>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</si>
  <si>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</si>
  <si>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</si>
  <si>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</si>
  <si>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</si>
  <si>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</si>
  <si>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</si>
  <si>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</si>
  <si>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</si>
  <si>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</si>
  <si>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</si>
  <si>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</si>
  <si>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</si>
  <si>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</si>
  <si>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</si>
  <si>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</si>
  <si>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</si>
  <si>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</si>
  <si>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</si>
  <si>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</si>
  <si>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</si>
  <si>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</si>
  <si>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</si>
  <si>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</si>
  <si>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</si>
  <si>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</si>
  <si>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</si>
  <si>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</si>
  <si>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</si>
  <si>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</si>
  <si>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</si>
  <si>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</si>
  <si>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</si>
  <si>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</si>
  <si>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</si>
  <si>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</si>
  <si>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</si>
  <si>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</si>
  <si>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</si>
  <si>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</si>
  <si>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</si>
  <si>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</si>
  <si>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</si>
  <si>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</si>
  <si>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</si>
  <si>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</si>
  <si>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</si>
  <si>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</si>
  <si>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</si>
  <si>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</si>
  <si>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</si>
  <si>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</si>
  <si>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</si>
  <si>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</si>
  <si>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</si>
  <si>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</si>
  <si>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</si>
  <si>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</si>
  <si>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</si>
  <si>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</si>
  <si>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</si>
  <si>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</si>
  <si>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</si>
  <si>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</si>
  <si>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</si>
  <si>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</si>
  <si>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</si>
  <si>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</si>
  <si>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</si>
  <si>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</si>
  <si>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</si>
  <si>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</si>
  <si>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</si>
  <si>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</si>
  <si>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</si>
  <si>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</si>
  <si>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</si>
  <si>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</si>
  <si>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</si>
  <si>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</si>
  <si>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</si>
  <si>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</si>
  <si>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</si>
  <si>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</si>
  <si>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</si>
  <si>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</si>
  <si>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</si>
  <si>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</si>
  <si>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</si>
  <si>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</si>
  <si>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</si>
  <si>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</si>
  <si>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</si>
  <si>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</si>
  <si>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</si>
  <si>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</si>
  <si>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</si>
  <si>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</si>
  <si>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</si>
  <si>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</si>
  <si>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</si>
  <si>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</si>
  <si>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</si>
  <si>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</si>
  <si>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</si>
  <si>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</si>
  <si>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</si>
  <si>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</si>
  <si>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</si>
  <si>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</si>
  <si>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</si>
  <si>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</si>
  <si>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</si>
  <si>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</si>
  <si>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</si>
  <si>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</si>
  <si>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</si>
  <si>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</si>
  <si>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</si>
  <si>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</si>
  <si>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</si>
  <si>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</si>
  <si>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</si>
  <si>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</si>
  <si>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</si>
  <si>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</si>
  <si>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</si>
  <si>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</si>
  <si>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</si>
  <si>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</si>
  <si>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</si>
  <si>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</si>
  <si>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</si>
  <si>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</si>
  <si>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</si>
  <si>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</si>
  <si>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</si>
  <si>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</si>
  <si>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</si>
  <si>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</si>
  <si>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</si>
  <si>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</si>
  <si>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</si>
  <si>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</si>
  <si>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</si>
  <si>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</si>
  <si>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</si>
  <si>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</si>
  <si>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</si>
  <si>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</si>
  <si>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</si>
  <si>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</si>
  <si>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</si>
  <si>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</si>
  <si>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</si>
  <si>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</si>
  <si>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</si>
  <si>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</si>
  <si>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</si>
  <si>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</si>
  <si>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</si>
  <si>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</si>
  <si>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</si>
  <si>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</si>
  <si>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</si>
  <si>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</si>
  <si>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</si>
  <si>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</si>
  <si>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</si>
  <si>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</si>
  <si>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</si>
  <si>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</si>
  <si>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</si>
  <si>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</si>
  <si>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</si>
  <si>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</si>
  <si>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</si>
  <si>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</si>
  <si>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</si>
  <si>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</si>
  <si>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</si>
  <si>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</si>
  <si>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</si>
  <si>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</si>
  <si>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</si>
  <si>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</si>
  <si>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</si>
  <si>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</si>
  <si>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</si>
  <si>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</si>
  <si>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</si>
  <si>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</si>
  <si>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</si>
  <si>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</si>
  <si>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</si>
  <si>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</si>
  <si>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</si>
  <si>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</si>
  <si>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</si>
  <si>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</si>
  <si>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</si>
  <si>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</si>
  <si>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</si>
  <si>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</si>
  <si>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</si>
  <si>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</si>
  <si>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</si>
  <si>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</si>
  <si>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</si>
  <si>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</si>
  <si>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</si>
  <si>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</si>
  <si>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</si>
  <si>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</si>
  <si>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</si>
  <si>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</si>
  <si>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</si>
  <si>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</si>
  <si>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</si>
  <si>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</si>
  <si>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</si>
  <si>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</si>
  <si>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</si>
  <si>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</si>
  <si>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</si>
  <si>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</si>
  <si>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</si>
  <si>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</si>
  <si>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</si>
  <si>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</si>
  <si>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</si>
  <si>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</si>
  <si>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</si>
  <si>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</si>
  <si>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</si>
  <si>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</si>
  <si>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</si>
  <si>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</si>
  <si>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</si>
  <si>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</si>
  <si>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</si>
  <si>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</si>
  <si>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</si>
  <si>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</si>
  <si>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</si>
  <si>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</si>
  <si>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</si>
  <si>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</si>
  <si>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</si>
  <si>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</si>
  <si>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</si>
  <si>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</si>
  <si>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</si>
  <si>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</si>
  <si>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</si>
  <si>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</si>
  <si>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</si>
  <si>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</si>
  <si>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</si>
  <si>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</si>
  <si>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</si>
  <si>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</si>
  <si>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</si>
  <si>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</si>
  <si>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</si>
  <si>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</si>
  <si>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</si>
  <si>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</si>
  <si>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</si>
  <si>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</si>
  <si>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</si>
  <si>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</si>
  <si>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</si>
  <si>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</si>
  <si>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</si>
  <si>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</si>
  <si>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</si>
  <si>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</si>
  <si>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</si>
  <si>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</si>
  <si>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</si>
  <si>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</si>
  <si>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</si>
  <si>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</si>
  <si>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</si>
  <si>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</si>
  <si>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</si>
  <si>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</si>
  <si>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</si>
  <si>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</si>
  <si>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</si>
  <si>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</si>
  <si>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</si>
  <si>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</si>
  <si>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</si>
  <si>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</si>
  <si>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</si>
  <si>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</si>
  <si>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</si>
  <si>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</si>
  <si>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</si>
  <si>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</si>
  <si>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</si>
  <si>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</si>
  <si>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</si>
  <si>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</si>
  <si>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</si>
  <si>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</si>
  <si>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</si>
  <si>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</si>
  <si>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</si>
  <si>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</si>
  <si>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</si>
  <si>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</si>
  <si>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</si>
  <si>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</si>
  <si>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</si>
  <si>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</si>
  <si>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</si>
  <si>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</si>
  <si>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</si>
  <si>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</si>
  <si>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</si>
  <si>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</si>
  <si>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</si>
  <si>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</si>
  <si>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</si>
  <si>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</si>
  <si>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</si>
  <si>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</si>
  <si>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</si>
  <si>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</si>
  <si>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</si>
  <si>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</si>
  <si>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</si>
  <si>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</si>
  <si>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</si>
  <si>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</si>
  <si>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</si>
  <si>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</si>
  <si>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</si>
  <si>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</si>
  <si>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</si>
  <si>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</si>
  <si>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</si>
  <si>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</si>
  <si>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</si>
  <si>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</si>
  <si>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</si>
  <si>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</si>
  <si>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</si>
  <si>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</si>
  <si>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</si>
  <si>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</si>
  <si>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</si>
  <si>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</si>
  <si>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</si>
  <si>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</si>
  <si>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</si>
  <si>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</si>
  <si>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</si>
  <si>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</si>
  <si>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</si>
  <si>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</si>
  <si>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</si>
  <si>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</si>
  <si>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</si>
  <si>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</si>
  <si>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</si>
  <si>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</si>
  <si>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</si>
  <si>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</si>
  <si>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</si>
  <si>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</si>
  <si>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</si>
  <si>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</si>
  <si>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</si>
  <si>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</si>
  <si>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</si>
  <si>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</si>
  <si>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</si>
  <si>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</si>
  <si>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</si>
  <si>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</si>
  <si>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</si>
  <si>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</si>
  <si>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</si>
  <si>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</si>
  <si>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</si>
  <si>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</si>
  <si>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</si>
  <si>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</si>
  <si>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</si>
  <si>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</si>
  <si>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</si>
  <si>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</si>
  <si>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</si>
  <si>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</si>
  <si>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</si>
  <si>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</si>
  <si>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</si>
  <si>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</si>
  <si>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</si>
  <si>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</si>
  <si>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</si>
  <si>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</si>
  <si>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</si>
  <si>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</si>
  <si>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</si>
  <si>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</si>
  <si>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</si>
  <si>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</si>
  <si>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</si>
  <si>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</si>
  <si>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</si>
  <si>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</si>
  <si>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</si>
  <si>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</si>
  <si>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</si>
  <si>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</si>
  <si>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</si>
  <si>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</si>
  <si>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</si>
  <si>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</si>
  <si>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</si>
  <si>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</si>
  <si>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</si>
  <si>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</si>
  <si>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</si>
  <si>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</si>
  <si>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</si>
  <si>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</si>
  <si>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</si>
  <si>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</si>
  <si>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</si>
  <si>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</si>
  <si>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</si>
  <si>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</si>
  <si>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</si>
  <si>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</si>
  <si>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</si>
  <si>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</si>
  <si>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</si>
  <si>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</si>
  <si>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</si>
  <si>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</si>
  <si>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</si>
  <si>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</si>
  <si>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</si>
  <si>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</si>
  <si>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</si>
  <si>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</si>
  <si>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</si>
  <si>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</si>
  <si>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</si>
  <si>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</si>
  <si>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</si>
  <si>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</si>
  <si>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</si>
  <si>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</si>
  <si>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</si>
  <si>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</si>
  <si>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</si>
  <si>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</si>
  <si>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</si>
  <si>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</si>
  <si>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</si>
  <si>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</si>
  <si>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</si>
  <si>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</si>
  <si>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</si>
  <si>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</si>
  <si>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</si>
  <si>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</si>
  <si>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</si>
  <si>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</si>
  <si>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</si>
  <si>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</si>
  <si>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</si>
  <si>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</si>
  <si>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</si>
  <si>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</si>
  <si>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</si>
  <si>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</si>
  <si>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</si>
  <si>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</si>
  <si>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</si>
  <si>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</si>
  <si>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</si>
  <si>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</si>
  <si>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</si>
  <si>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</si>
  <si>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</si>
  <si>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</si>
  <si>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</si>
  <si>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</si>
  <si>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</si>
  <si>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</si>
  <si>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</si>
  <si>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</si>
  <si>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</si>
  <si>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</si>
  <si>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</si>
  <si>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</si>
  <si>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</si>
  <si>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</si>
  <si>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</si>
  <si>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</si>
  <si>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</si>
  <si>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</si>
  <si>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</si>
  <si>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</si>
  <si>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</si>
  <si>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</si>
  <si>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</si>
  <si>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</si>
  <si>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</si>
  <si>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</si>
  <si>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</si>
  <si>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</si>
  <si>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</si>
  <si>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</si>
  <si>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</si>
  <si>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</si>
  <si>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</si>
  <si>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</si>
  <si>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</si>
  <si>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</si>
  <si>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</si>
  <si>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</si>
  <si>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</si>
  <si>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</si>
  <si>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</si>
  <si>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</si>
  <si>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</si>
  <si>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</si>
  <si>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</si>
  <si>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</si>
  <si>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</si>
  <si>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</si>
  <si>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</si>
  <si>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</si>
  <si>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</si>
  <si>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</si>
  <si>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</si>
  <si>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</si>
  <si>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</si>
  <si>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</si>
  <si>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</si>
  <si>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</si>
  <si>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</si>
  <si>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</si>
  <si>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</si>
  <si>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</si>
  <si>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</si>
  <si>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</si>
  <si>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</si>
  <si>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</si>
  <si>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</si>
  <si>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</si>
  <si>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</si>
  <si>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</si>
  <si>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</si>
  <si>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</si>
  <si>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</si>
  <si>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</si>
  <si>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</si>
  <si>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</si>
  <si>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</si>
  <si>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</si>
  <si>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</si>
  <si>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</si>
  <si>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</si>
  <si>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</si>
  <si>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</si>
  <si>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</si>
  <si>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</si>
  <si>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</si>
  <si>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</si>
  <si>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</si>
  <si>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</si>
  <si>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</si>
  <si>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</si>
  <si>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</si>
  <si>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</si>
  <si>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</si>
  <si>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</si>
  <si>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</si>
  <si>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</si>
  <si>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</si>
  <si>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</si>
  <si>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</si>
  <si>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</si>
  <si>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</si>
  <si>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</si>
  <si>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</si>
  <si>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</si>
  <si>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</si>
  <si>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</si>
  <si>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</si>
  <si>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</si>
  <si>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</si>
  <si>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</si>
  <si>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</si>
  <si>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</si>
  <si>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</si>
  <si>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</si>
  <si>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</si>
  <si>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</si>
  <si>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</si>
  <si>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</si>
  <si>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</si>
  <si>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</si>
  <si>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</si>
  <si>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</si>
  <si>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</si>
  <si>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</si>
  <si>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</si>
  <si>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</si>
  <si>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</si>
  <si>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</si>
  <si>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</si>
  <si>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</si>
  <si>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</si>
  <si>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</si>
  <si>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</si>
  <si>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</si>
  <si>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</si>
  <si>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</si>
  <si>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</si>
  <si>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</si>
  <si>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</si>
  <si>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</si>
  <si>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</si>
  <si>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</si>
  <si>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</si>
  <si>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</si>
  <si>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</si>
  <si>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</si>
  <si>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</si>
  <si>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</si>
  <si>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</si>
  <si>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</si>
  <si>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</si>
  <si>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</si>
  <si>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</si>
  <si>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</si>
  <si>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</si>
  <si>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</si>
  <si>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</si>
  <si>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</si>
  <si>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</si>
  <si>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</si>
  <si>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</si>
  <si>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</si>
  <si>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</si>
  <si>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</si>
  <si>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</si>
  <si>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</si>
  <si>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</si>
  <si>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</si>
  <si>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</si>
  <si>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</si>
  <si>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</si>
  <si>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</si>
  <si>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</si>
  <si>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</si>
  <si>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</si>
  <si>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</si>
  <si>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</si>
  <si>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</si>
  <si>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</si>
  <si>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</si>
  <si>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</si>
  <si>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</si>
  <si>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</si>
  <si>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</si>
  <si>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</si>
  <si>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</si>
  <si>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</si>
  <si>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</si>
  <si>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</si>
  <si>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</si>
  <si>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</si>
  <si>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</si>
  <si>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</si>
  <si>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</si>
  <si>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</si>
  <si>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</si>
  <si>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</si>
  <si>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</si>
  <si>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</si>
  <si>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</si>
  <si>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</si>
  <si>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</si>
  <si>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</si>
  <si>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</si>
  <si>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</si>
  <si>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</si>
  <si>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</si>
  <si>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</si>
  <si>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</si>
  <si>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</si>
  <si>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</si>
  <si>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</si>
  <si>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</si>
  <si>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</si>
  <si>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</si>
  <si>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</si>
  <si>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</si>
  <si>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</si>
  <si>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</si>
  <si>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</si>
  <si>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</si>
  <si>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</si>
  <si>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</si>
  <si>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</si>
  <si>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</si>
  <si>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</si>
  <si>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</si>
  <si>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</si>
  <si>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</si>
  <si>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</si>
  <si>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</si>
  <si>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</si>
  <si>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</si>
  <si>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</si>
  <si>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</si>
  <si>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</si>
  <si>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</si>
  <si>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</si>
  <si>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</si>
  <si>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</si>
  <si>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</si>
  <si>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</si>
  <si>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</si>
  <si>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</si>
  <si>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</si>
  <si>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</si>
  <si>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</si>
  <si>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</si>
  <si>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</si>
  <si>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</si>
  <si>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</si>
  <si>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</si>
  <si>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</si>
  <si>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</si>
  <si>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</si>
  <si>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</si>
  <si>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</si>
  <si>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</si>
  <si>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</si>
  <si>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</si>
  <si>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</si>
  <si>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</si>
  <si>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</si>
  <si>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</si>
  <si>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</si>
  <si>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</si>
  <si>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</si>
  <si>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</si>
  <si>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</si>
  <si>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</si>
  <si>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</si>
  <si>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</si>
  <si>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</si>
  <si>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</si>
  <si>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</si>
  <si>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</si>
  <si>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</si>
  <si>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</si>
  <si>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</si>
  <si>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</si>
  <si>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</si>
  <si>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</si>
  <si>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</si>
  <si>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</si>
  <si>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</si>
  <si>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</si>
  <si>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</si>
  <si>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</si>
  <si>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</si>
  <si>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</si>
  <si>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</si>
  <si>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</si>
  <si>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</si>
  <si>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</si>
  <si>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</si>
  <si>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</si>
  <si>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</si>
  <si>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</si>
  <si>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</si>
  <si>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</si>
  <si>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</si>
  <si>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</si>
  <si>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</si>
  <si>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</si>
  <si>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</si>
  <si>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</si>
  <si>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</si>
  <si>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</si>
  <si>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</si>
  <si>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</si>
  <si>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</si>
  <si>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</si>
  <si>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</si>
  <si>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</si>
  <si>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</si>
  <si>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</si>
  <si>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</si>
  <si>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</si>
  <si>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</si>
  <si>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</si>
  <si>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</si>
  <si>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</si>
  <si>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</si>
  <si>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</si>
  <si>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</si>
  <si>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</si>
  <si>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</si>
  <si>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</si>
  <si>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</si>
  <si>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</si>
  <si>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</si>
  <si>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</si>
  <si>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</si>
  <si>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</si>
  <si>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</si>
  <si>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</si>
  <si>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</si>
  <si>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</si>
  <si>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</si>
  <si>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</si>
  <si>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</si>
  <si>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</si>
  <si>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</si>
  <si>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</si>
  <si>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</si>
  <si>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</si>
  <si>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</si>
  <si>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</si>
  <si>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</si>
  <si>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</si>
  <si>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</si>
  <si>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</si>
  <si>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</si>
  <si>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</si>
  <si>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</si>
  <si>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</si>
  <si>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</si>
  <si>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</si>
  <si>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</si>
  <si>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</si>
  <si>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</si>
  <si>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</si>
  <si>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</si>
  <si>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</si>
  <si>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</si>
  <si>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</si>
  <si>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</si>
  <si>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</si>
  <si>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</si>
  <si>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</si>
  <si>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</si>
  <si>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</si>
  <si>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</si>
  <si>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</si>
  <si>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</si>
  <si>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</si>
  <si>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</si>
  <si>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</si>
  <si>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</si>
  <si>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</si>
  <si>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</si>
  <si>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</si>
  <si>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</si>
  <si>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</si>
  <si>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</si>
  <si>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</si>
  <si>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</si>
  <si>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</si>
  <si>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</si>
  <si>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</si>
  <si>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</si>
  <si>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</si>
  <si>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</si>
  <si>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</si>
  <si>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</si>
  <si>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</si>
  <si>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</si>
  <si>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</si>
  <si>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</si>
  <si>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</si>
  <si>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</si>
  <si>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</si>
  <si>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</si>
  <si>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</si>
  <si>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</si>
  <si>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</si>
  <si>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</si>
  <si>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</si>
  <si>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</si>
  <si>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</si>
  <si>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</si>
  <si>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</si>
  <si>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</si>
  <si>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</si>
  <si>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</si>
  <si>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</si>
  <si>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</si>
  <si>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</si>
  <si>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</si>
  <si>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</si>
  <si>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</si>
  <si>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</si>
  <si>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</si>
  <si>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</si>
  <si>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</si>
  <si>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</si>
  <si>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</si>
  <si>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</si>
  <si>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</si>
  <si>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</si>
  <si>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</si>
  <si>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</si>
  <si>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</si>
  <si>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</si>
  <si>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</si>
  <si>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</si>
  <si>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</si>
  <si>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</si>
  <si>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</si>
  <si>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</si>
  <si>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</si>
  <si>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</si>
  <si>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</si>
  <si>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</si>
  <si>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</si>
  <si>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</si>
  <si>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</si>
  <si>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</si>
  <si>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</si>
  <si>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</si>
  <si>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</si>
  <si>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</si>
  <si>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</si>
  <si>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</si>
  <si>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</si>
  <si>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</si>
  <si>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</si>
  <si>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</si>
  <si>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</si>
  <si>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</si>
  <si>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</si>
  <si>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</si>
  <si>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</si>
  <si>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</si>
  <si>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</si>
  <si>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</si>
  <si>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</si>
  <si>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</si>
  <si>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</si>
  <si>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</si>
  <si>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</si>
  <si>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</si>
  <si>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</si>
  <si>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</si>
  <si>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</si>
  <si>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</si>
  <si>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</si>
  <si>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</si>
  <si>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</si>
  <si>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</si>
  <si>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</si>
  <si>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</si>
  <si>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</si>
  <si>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</si>
  <si>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</si>
  <si>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</si>
  <si>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</si>
  <si>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</si>
  <si>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</si>
  <si>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</si>
  <si>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</si>
  <si>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</si>
  <si>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</si>
  <si>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</si>
  <si>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</si>
  <si>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</si>
  <si>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</si>
  <si>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</si>
  <si>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</si>
  <si>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</si>
  <si>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</si>
  <si>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</si>
  <si>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</si>
  <si>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</si>
  <si>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</si>
  <si>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</si>
  <si>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</si>
  <si>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</si>
  <si>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</si>
  <si>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</si>
  <si>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</si>
  <si>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</si>
  <si>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</si>
  <si>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</si>
  <si>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</si>
  <si>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</si>
  <si>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</si>
  <si>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</si>
  <si>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</si>
  <si>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</si>
  <si>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</si>
  <si>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</si>
  <si>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</si>
  <si>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</si>
  <si>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</si>
  <si>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</si>
  <si>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</si>
  <si>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</si>
  <si>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</si>
  <si>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</si>
  <si>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</si>
  <si>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</si>
  <si>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</si>
  <si>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</si>
  <si>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</si>
  <si>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</si>
  <si>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</si>
  <si>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</si>
  <si>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</si>
  <si>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</si>
  <si>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</si>
  <si>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</si>
  <si>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</si>
  <si>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</si>
  <si>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</si>
  <si>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</si>
  <si>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</si>
  <si>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</si>
  <si>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</si>
  <si>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</si>
  <si>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</si>
  <si>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</si>
  <si>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</si>
  <si>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</si>
  <si>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</si>
  <si>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</si>
  <si>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</si>
  <si>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</si>
  <si>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</si>
  <si>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</si>
  <si>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</si>
  <si>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</si>
  <si>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</si>
  <si>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</si>
  <si>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</si>
  <si>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</si>
  <si>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</si>
  <si>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</si>
  <si>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</si>
  <si>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</si>
  <si>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</si>
  <si>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</si>
  <si>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</si>
  <si>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</si>
  <si>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</si>
  <si>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</si>
  <si>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</si>
  <si>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</si>
  <si>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</si>
  <si>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</si>
  <si>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</si>
  <si>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</si>
  <si>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</si>
  <si>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</si>
  <si>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</si>
  <si>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</si>
  <si>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</si>
  <si>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</si>
  <si>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</si>
  <si>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</si>
  <si>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</si>
  <si>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</si>
  <si>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</si>
  <si>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</si>
  <si>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</si>
  <si>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</si>
  <si>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</si>
  <si>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</si>
  <si>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</si>
  <si>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</si>
  <si>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</si>
  <si>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</si>
  <si>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</si>
  <si>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</si>
  <si>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</si>
  <si>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</si>
  <si>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</si>
  <si>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</si>
  <si>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</si>
  <si>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</si>
  <si>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</si>
  <si>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</si>
  <si>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</si>
  <si>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</si>
  <si>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</si>
  <si>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</si>
  <si>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</si>
  <si>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</si>
  <si>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</si>
  <si>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</si>
  <si>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</si>
  <si>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</si>
  <si>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</si>
  <si>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</si>
  <si>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</si>
  <si>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</si>
  <si>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</si>
  <si>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</si>
  <si>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</si>
  <si>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</si>
  <si>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</si>
  <si>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</si>
  <si>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</si>
  <si>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</si>
  <si>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</si>
  <si>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</si>
  <si>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</si>
  <si>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</si>
  <si>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</si>
  <si>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</si>
  <si>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</si>
  <si>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</si>
  <si>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</si>
  <si>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</si>
  <si>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</si>
  <si>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</si>
  <si>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</si>
  <si>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</si>
  <si>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</si>
  <si>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</si>
  <si>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</si>
  <si>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</si>
  <si>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</si>
  <si>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</si>
  <si>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</si>
  <si>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</si>
  <si>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</si>
  <si>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</si>
  <si>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</si>
  <si>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</si>
  <si>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</si>
  <si>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</si>
  <si>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</si>
  <si>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</si>
  <si>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</si>
  <si>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</si>
  <si>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</si>
  <si>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</si>
  <si>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</si>
  <si>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</si>
  <si>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</si>
  <si>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</si>
  <si>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</si>
  <si>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</si>
  <si>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</si>
  <si>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</si>
  <si>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</si>
  <si>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</si>
  <si>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</si>
  <si>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</si>
  <si>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</si>
  <si>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</si>
  <si>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</si>
  <si>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</si>
  <si>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</si>
  <si>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</si>
  <si>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</si>
  <si>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</si>
  <si>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</si>
  <si>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</si>
  <si>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</si>
  <si>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</si>
  <si>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</si>
  <si>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</si>
  <si>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</si>
  <si>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</si>
  <si>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</si>
  <si>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</si>
  <si>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</si>
  <si>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</si>
  <si>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</si>
  <si>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</si>
  <si>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</si>
  <si>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</si>
  <si>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</si>
  <si>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</si>
  <si>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</si>
  <si>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</si>
  <si>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</si>
  <si>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</si>
  <si>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</si>
  <si>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</si>
  <si>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</si>
  <si>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</si>
  <si>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</si>
  <si>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</si>
  <si>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</si>
  <si>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</si>
  <si>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</si>
  <si>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</si>
  <si>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</si>
  <si>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</si>
  <si>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</si>
  <si>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</si>
  <si>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</si>
  <si>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</si>
  <si>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</si>
  <si>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</si>
  <si>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</si>
  <si>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</si>
  <si>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</si>
  <si>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</si>
  <si>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</si>
  <si>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</si>
  <si>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</si>
  <si>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</si>
  <si>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</si>
  <si>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</si>
  <si>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</si>
  <si>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</si>
  <si>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</si>
  <si>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</si>
  <si>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</si>
  <si>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</si>
  <si>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</si>
  <si>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</si>
  <si>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</si>
  <si>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</si>
  <si>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</si>
  <si>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</si>
  <si>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</si>
  <si>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</si>
  <si>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</si>
  <si>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</si>
  <si>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</si>
  <si>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</si>
  <si>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</si>
  <si>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</si>
  <si>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</si>
  <si>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</si>
  <si>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</si>
  <si>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</si>
  <si>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</si>
  <si>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</si>
  <si>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</si>
  <si>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</si>
  <si>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</si>
  <si>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</si>
  <si>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</si>
  <si>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</si>
  <si>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</si>
  <si>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</si>
  <si>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</si>
  <si>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</si>
  <si>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</si>
  <si>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</si>
  <si>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</si>
  <si>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</si>
  <si>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</si>
  <si>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</si>
  <si>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</si>
  <si>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</si>
  <si>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</si>
  <si>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</si>
  <si>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</si>
  <si>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</si>
  <si>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</si>
  <si>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</si>
  <si>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</si>
  <si>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</si>
  <si>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</si>
  <si>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</si>
  <si>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</si>
  <si>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</si>
  <si>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</si>
  <si>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</si>
  <si>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</si>
  <si>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</si>
  <si>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</si>
  <si>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</si>
  <si>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</si>
  <si>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</si>
  <si>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</si>
  <si>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</si>
  <si>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</si>
  <si>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</si>
  <si>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</si>
  <si>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</si>
  <si>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</si>
  <si>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</si>
  <si>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</si>
  <si>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</si>
  <si>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</si>
  <si>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</si>
  <si>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</si>
  <si>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</si>
  <si>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</si>
  <si>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</si>
  <si>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</si>
  <si>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</si>
  <si>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</si>
  <si>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</si>
  <si>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</si>
  <si>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</si>
  <si>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</si>
  <si>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</si>
  <si>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</si>
  <si>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</si>
  <si>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</si>
  <si>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</si>
  <si>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</si>
  <si>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</si>
  <si>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</si>
  <si>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</si>
  <si>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</si>
  <si>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</si>
  <si>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</si>
  <si>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</si>
  <si>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</si>
  <si>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</si>
  <si>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</si>
  <si>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</si>
  <si>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</si>
  <si>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</si>
  <si>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</si>
  <si>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</si>
  <si>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</si>
  <si>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</si>
  <si>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</si>
  <si>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</si>
  <si>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</si>
  <si>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</si>
  <si>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</si>
  <si>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</si>
  <si>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</si>
  <si>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</si>
  <si>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</si>
  <si>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</si>
  <si>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</si>
  <si>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</si>
  <si>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</si>
  <si>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</si>
  <si>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</si>
  <si>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</si>
  <si>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</si>
  <si>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</si>
  <si>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</si>
  <si>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</si>
  <si>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</si>
  <si>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</si>
  <si>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</si>
  <si>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</si>
  <si>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</si>
  <si>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</si>
  <si>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</si>
  <si>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</si>
  <si>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</si>
  <si>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</si>
  <si>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</si>
  <si>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</si>
  <si>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</si>
  <si>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</si>
  <si>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</si>
  <si>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</si>
  <si>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</si>
  <si>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</si>
  <si>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</si>
  <si>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</si>
  <si>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</si>
  <si>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</si>
  <si>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</si>
  <si>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</si>
  <si>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</si>
  <si>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</si>
  <si>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</si>
  <si>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</si>
  <si>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</si>
  <si>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</si>
  <si>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</si>
  <si>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</si>
  <si>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</si>
  <si>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</si>
  <si>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</si>
  <si>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</si>
  <si>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</si>
  <si>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</si>
  <si>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</si>
  <si>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</si>
  <si>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</si>
  <si>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</si>
  <si>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</si>
  <si>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</si>
  <si>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</si>
  <si>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</si>
  <si>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</si>
  <si>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</si>
  <si>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</si>
  <si>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</si>
  <si>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</si>
  <si>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</si>
  <si>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</si>
  <si>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</si>
  <si>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</si>
  <si>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</si>
  <si>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</si>
  <si>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</si>
  <si>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</si>
  <si>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</si>
  <si>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</si>
  <si>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</si>
  <si>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</si>
  <si>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</si>
  <si>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</si>
  <si>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</si>
  <si>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</si>
  <si>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</si>
  <si>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</si>
  <si>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</si>
  <si>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</si>
  <si>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</si>
  <si>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</si>
  <si>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</si>
  <si>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</si>
  <si>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</si>
  <si>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</si>
  <si>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</si>
  <si>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</si>
  <si>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</si>
  <si>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</si>
  <si>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</si>
  <si>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</si>
  <si>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</si>
  <si>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</si>
  <si>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</si>
  <si>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</si>
  <si>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</si>
  <si>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</si>
  <si>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</si>
  <si>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</si>
  <si>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</si>
  <si>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</si>
  <si>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</si>
  <si>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</si>
  <si>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</si>
  <si>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</si>
  <si>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</si>
  <si>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</si>
  <si>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</si>
  <si>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</si>
  <si>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</si>
  <si>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</si>
  <si>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</si>
  <si>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</si>
  <si>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</si>
  <si>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</si>
  <si>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</si>
  <si>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</si>
  <si>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</si>
  <si>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</si>
  <si>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</si>
  <si>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</si>
  <si>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</si>
  <si>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</si>
  <si>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</si>
  <si>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</si>
  <si>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</si>
  <si>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</si>
  <si>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</si>
  <si>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</si>
  <si>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</si>
  <si>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</si>
  <si>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</si>
  <si>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</si>
  <si>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</si>
  <si>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</si>
  <si>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</si>
  <si>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</si>
  <si>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</si>
  <si>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</si>
  <si>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</si>
  <si>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</si>
  <si>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</si>
  <si>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</si>
  <si>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</si>
  <si>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</si>
  <si>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</si>
  <si>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</si>
  <si>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</si>
  <si>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</si>
  <si>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</si>
  <si>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</si>
  <si>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</si>
  <si>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</si>
  <si>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</si>
  <si>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</si>
  <si>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</si>
  <si>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</si>
  <si>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</si>
  <si>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</si>
  <si>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</si>
  <si>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</si>
  <si>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</si>
  <si>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</si>
  <si>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</si>
  <si>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</si>
  <si>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</si>
  <si>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</si>
  <si>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</si>
  <si>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</si>
  <si>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</si>
  <si>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</si>
  <si>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</si>
  <si>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</si>
  <si>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</si>
  <si>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</si>
  <si>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</si>
  <si>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</si>
  <si>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</si>
  <si>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</si>
  <si>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</si>
  <si>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</si>
  <si>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</si>
  <si>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</si>
  <si>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</si>
  <si>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</si>
  <si>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</si>
  <si>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</si>
  <si>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</si>
  <si>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</si>
  <si>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</si>
  <si>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</si>
  <si>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</si>
  <si>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</si>
  <si>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</si>
  <si>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</si>
  <si>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</si>
  <si>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</si>
  <si>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</si>
  <si>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</si>
  <si>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</si>
  <si>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</si>
  <si>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</si>
  <si>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</si>
  <si>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</si>
  <si>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</si>
  <si>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</si>
  <si>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</si>
  <si>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</si>
  <si>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</si>
  <si>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</si>
  <si>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</si>
  <si>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</si>
  <si>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</si>
  <si>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</si>
  <si>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</si>
  <si>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</si>
  <si>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</si>
  <si>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</si>
  <si>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</si>
  <si>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</si>
  <si>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</si>
  <si>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</si>
  <si>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</si>
  <si>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</si>
  <si>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</si>
  <si>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</si>
  <si>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</si>
  <si>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</si>
  <si>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</si>
  <si>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</si>
  <si>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</si>
  <si>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</si>
  <si>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</si>
  <si>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</si>
  <si>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</si>
  <si>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</si>
  <si>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</si>
  <si>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</si>
  <si>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</si>
  <si>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</si>
  <si>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</si>
  <si>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</si>
  <si>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</si>
  <si>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</si>
  <si>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</si>
  <si>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</si>
  <si>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</si>
  <si>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</si>
  <si>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</si>
  <si>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</si>
  <si>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</si>
  <si>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</si>
  <si>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</si>
  <si>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</si>
  <si>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</si>
  <si>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</si>
  <si>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</si>
  <si>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</si>
  <si>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</si>
  <si>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</si>
  <si>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</si>
  <si>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</si>
  <si>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</si>
  <si>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</si>
  <si>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</si>
  <si>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</si>
  <si>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</si>
  <si>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</si>
  <si>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</si>
  <si>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</si>
  <si>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</si>
  <si>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</si>
  <si>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</si>
  <si>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</si>
  <si>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</si>
  <si>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</si>
  <si>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</si>
  <si>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</si>
  <si>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</si>
  <si>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</si>
  <si>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</si>
  <si>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</si>
  <si>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</si>
  <si>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</si>
  <si>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</si>
  <si>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</si>
  <si>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</si>
  <si>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</si>
  <si>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</si>
  <si>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</si>
  <si>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</si>
  <si>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</si>
  <si>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</si>
  <si>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</si>
  <si>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</si>
  <si>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</si>
  <si>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</si>
  <si>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</si>
  <si>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</si>
  <si>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</si>
  <si>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</si>
  <si>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</si>
  <si>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</si>
  <si>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</si>
  <si>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</si>
  <si>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</si>
  <si>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</si>
  <si>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</si>
  <si>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</si>
  <si>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</si>
  <si>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</si>
  <si>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</si>
  <si>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</si>
  <si>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</si>
  <si>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</si>
  <si>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</si>
  <si>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</si>
  <si>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</si>
  <si>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</si>
  <si>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</si>
  <si>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</si>
  <si>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</si>
  <si>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</si>
  <si>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</si>
  <si>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</si>
  <si>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</si>
  <si>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</si>
  <si>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</si>
  <si>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</si>
  <si>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</si>
  <si>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</si>
  <si>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</si>
  <si>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</si>
  <si>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</si>
  <si>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</si>
  <si>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</si>
  <si>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</si>
  <si>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</si>
  <si>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</si>
  <si>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</si>
  <si>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</si>
  <si>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</si>
  <si>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</si>
  <si>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</si>
  <si>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</si>
  <si>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</si>
  <si>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</si>
  <si>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</si>
  <si>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</si>
  <si>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</si>
  <si>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</si>
  <si>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</si>
  <si>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</si>
  <si>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</si>
  <si>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</si>
  <si>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</si>
  <si>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</si>
  <si>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</si>
  <si>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</si>
  <si>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</si>
  <si>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</si>
  <si>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</si>
  <si>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</si>
  <si>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</si>
  <si>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</si>
  <si>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</si>
  <si>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</si>
  <si>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</si>
  <si>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</si>
  <si>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</si>
  <si>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</si>
  <si>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</si>
  <si>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</si>
  <si>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</si>
  <si>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</si>
  <si>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</si>
  <si>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</si>
  <si>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</si>
  <si>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</si>
  <si>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</si>
  <si>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</si>
  <si>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</si>
  <si>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</si>
  <si>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</si>
  <si>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</si>
  <si>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</si>
  <si>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</si>
  <si>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</si>
  <si>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</si>
  <si>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</si>
  <si>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</si>
  <si>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</si>
  <si>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</si>
  <si>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</si>
  <si>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</si>
  <si>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</si>
  <si>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</si>
  <si>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</si>
  <si>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</si>
  <si>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</si>
  <si>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</si>
  <si>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</si>
  <si>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</si>
  <si>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</si>
  <si>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</si>
  <si>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</si>
  <si>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</si>
  <si>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</si>
  <si>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</si>
  <si>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</si>
  <si>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</si>
  <si>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</si>
  <si>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</si>
  <si>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</si>
  <si>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</si>
  <si>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</si>
  <si>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</si>
  <si>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</si>
  <si>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</si>
  <si>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</si>
  <si>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</si>
  <si>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</si>
  <si>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</si>
  <si>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</si>
  <si>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</si>
  <si>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</si>
  <si>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</si>
  <si>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</si>
  <si>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</si>
  <si>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</si>
  <si>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</si>
  <si>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</si>
  <si>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</si>
  <si>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</si>
  <si>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</si>
  <si>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</si>
  <si>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</si>
  <si>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</si>
  <si>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</si>
  <si>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</si>
  <si>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</si>
  <si>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</si>
  <si>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</si>
  <si>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</si>
  <si>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</si>
  <si>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</si>
  <si>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</si>
  <si>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</si>
  <si>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</si>
  <si>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</si>
  <si>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</si>
  <si>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</si>
  <si>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</si>
  <si>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</si>
  <si>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</si>
  <si>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</si>
  <si>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</si>
  <si>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</si>
  <si>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</si>
  <si>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</si>
  <si>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</si>
  <si>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</si>
  <si>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</si>
  <si>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</si>
  <si>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</si>
  <si>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</si>
  <si>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</si>
  <si>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</si>
  <si>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</si>
  <si>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</si>
  <si>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</si>
  <si>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</si>
  <si>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</si>
  <si>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</si>
  <si>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</si>
  <si>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</si>
  <si>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</si>
  <si>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</si>
  <si>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</si>
  <si>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</si>
  <si>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</si>
  <si>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</si>
  <si>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</si>
  <si>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</si>
  <si>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</si>
  <si>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</si>
  <si>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</si>
  <si>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</si>
  <si>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</si>
  <si>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</si>
  <si>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</si>
  <si>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</si>
  <si>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</si>
  <si>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</si>
  <si>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</si>
  <si>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</si>
  <si>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</si>
  <si>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</si>
  <si>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</si>
  <si>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</si>
  <si>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</si>
  <si>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</si>
  <si>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</si>
  <si>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</si>
  <si>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</si>
  <si>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</si>
  <si>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</si>
  <si>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</si>
  <si>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</si>
  <si>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</si>
  <si>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</si>
  <si>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</si>
  <si>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</si>
  <si>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</si>
  <si>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</si>
  <si>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</si>
  <si>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</si>
  <si>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</si>
  <si>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</si>
  <si>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</si>
  <si>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</si>
  <si>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</si>
  <si>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</si>
  <si>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</si>
  <si>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</si>
  <si>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</si>
  <si>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</si>
  <si>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</si>
  <si>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</si>
  <si>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</si>
  <si>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</si>
  <si>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</si>
  <si>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</si>
  <si>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</si>
  <si>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</si>
  <si>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</si>
  <si>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</si>
  <si>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</si>
  <si>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</si>
  <si>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</si>
  <si>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</si>
  <si>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</si>
  <si>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</si>
  <si>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</si>
  <si>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</si>
  <si>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</si>
  <si>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</si>
  <si>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</si>
  <si>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</si>
  <si>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</si>
  <si>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</si>
  <si>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</si>
  <si>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</si>
  <si>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</si>
  <si>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</si>
  <si>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</si>
  <si>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</si>
  <si>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</si>
  <si>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</si>
  <si>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</si>
  <si>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</si>
  <si>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</si>
  <si>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</si>
  <si>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</si>
  <si>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</si>
  <si>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</si>
  <si>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</si>
  <si>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</si>
  <si>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</si>
  <si>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</si>
  <si>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</si>
  <si>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</si>
  <si>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</si>
  <si>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</si>
  <si>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</si>
  <si>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</si>
  <si>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</si>
  <si>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</si>
  <si>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</si>
  <si>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</si>
  <si>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</si>
  <si>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</si>
  <si>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</si>
  <si>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</si>
  <si>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</si>
  <si>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</si>
  <si>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</si>
  <si>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</si>
  <si>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</si>
  <si>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</si>
  <si>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</si>
  <si>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</si>
  <si>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</si>
  <si>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</si>
  <si>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</si>
  <si>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</si>
  <si>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</si>
  <si>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</si>
  <si>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</si>
  <si>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</si>
  <si>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</si>
  <si>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</si>
  <si>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</si>
  <si>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</si>
  <si>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</si>
  <si>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</si>
  <si>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</si>
  <si>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</si>
  <si>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</si>
  <si>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</si>
  <si>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</si>
  <si>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</si>
  <si>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</si>
  <si>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</si>
  <si>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</si>
  <si>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</si>
  <si>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</si>
  <si>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</si>
  <si>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</si>
  <si>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</si>
  <si>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</si>
  <si>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</si>
  <si>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</si>
  <si>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</si>
  <si>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</si>
  <si>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</si>
  <si>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</si>
  <si>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</si>
  <si>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</si>
  <si>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</si>
  <si>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</si>
  <si>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</si>
  <si>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</si>
  <si>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</si>
  <si>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</si>
  <si>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</si>
  <si>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</si>
  <si>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</si>
  <si>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</si>
  <si>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</si>
  <si>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</si>
  <si>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</si>
  <si>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</si>
  <si>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</si>
  <si>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</si>
  <si>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</si>
  <si>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</si>
  <si>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</si>
  <si>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</si>
  <si>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</si>
  <si>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</si>
  <si>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</si>
  <si>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</si>
  <si>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</si>
  <si>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</si>
  <si>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</si>
  <si>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</si>
  <si>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</si>
  <si>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</si>
  <si>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</si>
  <si>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</si>
  <si>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</si>
  <si>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</si>
  <si>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</si>
  <si>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</si>
  <si>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</si>
  <si>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</si>
  <si>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</si>
  <si>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</si>
  <si>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</si>
  <si>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</si>
  <si>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</si>
  <si>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</si>
  <si>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</si>
  <si>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</si>
  <si>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</si>
  <si>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</si>
  <si>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</si>
  <si>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</si>
  <si>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</si>
  <si>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</si>
  <si>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</si>
  <si>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</si>
  <si>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</si>
  <si>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</si>
  <si>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</si>
  <si>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</si>
  <si>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</si>
  <si>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</si>
  <si>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</si>
  <si>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</si>
  <si>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</si>
  <si>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</si>
  <si>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</si>
  <si>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</si>
  <si>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</si>
  <si>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</si>
  <si>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</si>
  <si>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</si>
  <si>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</si>
  <si>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</si>
  <si>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</si>
  <si>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</si>
  <si>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</si>
  <si>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</si>
  <si>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</si>
  <si>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</si>
  <si>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</si>
  <si>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</si>
  <si>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</si>
  <si>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</si>
  <si>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</si>
  <si>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</si>
  <si>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</si>
  <si>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</si>
  <si>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</si>
  <si>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</si>
  <si>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</si>
  <si>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</si>
  <si>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</si>
  <si>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</si>
  <si>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</si>
  <si>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</si>
  <si>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</si>
  <si>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</si>
  <si>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</si>
  <si>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</si>
  <si>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</si>
  <si>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</si>
  <si>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</si>
  <si>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</si>
  <si>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</si>
  <si>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</si>
  <si>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</si>
  <si>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</si>
  <si>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</si>
  <si>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</si>
  <si>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</si>
  <si>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</si>
  <si>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</si>
  <si>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</si>
  <si>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</si>
  <si>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</si>
  <si>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</si>
  <si>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</si>
  <si>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</si>
  <si>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</si>
  <si>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</si>
  <si>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</si>
  <si>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</si>
  <si>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</si>
  <si>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</si>
  <si>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</si>
  <si>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</si>
  <si>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</si>
  <si>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</si>
  <si>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</si>
  <si>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</si>
  <si>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</si>
  <si>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</si>
  <si>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</si>
  <si>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</si>
  <si>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</si>
  <si>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</si>
  <si>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</si>
  <si>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</si>
  <si>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</si>
  <si>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</si>
  <si>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</si>
  <si>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</si>
  <si>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</si>
  <si>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</si>
  <si>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</si>
  <si>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</si>
  <si>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</si>
  <si>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</si>
  <si>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</si>
  <si>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</si>
  <si>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</si>
  <si>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</si>
  <si>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</si>
  <si>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</si>
  <si>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</si>
  <si>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</si>
  <si>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</si>
  <si>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</si>
  <si>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</si>
  <si>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</si>
  <si>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</si>
  <si>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</si>
  <si>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</si>
  <si>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</si>
  <si>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</si>
  <si>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</si>
  <si>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</si>
  <si>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</si>
  <si>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</si>
  <si>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</si>
  <si>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</si>
  <si>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</si>
  <si>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</si>
  <si>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</si>
  <si>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</si>
  <si>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</si>
  <si>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</si>
  <si>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</si>
  <si>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</si>
  <si>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</si>
  <si>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</si>
  <si>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</si>
  <si>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</si>
  <si>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</si>
  <si>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</si>
  <si>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</si>
  <si>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</si>
  <si>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</si>
  <si>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</si>
  <si>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</si>
  <si>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</si>
  <si>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</si>
  <si>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</si>
  <si>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</si>
  <si>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</si>
  <si>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</si>
  <si>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</si>
  <si>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</si>
  <si>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</si>
  <si>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</si>
  <si>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</si>
  <si>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</si>
  <si>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</si>
  <si>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</si>
  <si>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</si>
  <si>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</si>
  <si>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</si>
  <si>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</si>
  <si>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</si>
  <si>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</si>
  <si>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</si>
  <si>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</si>
  <si>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</si>
  <si>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</si>
  <si>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</si>
  <si>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</si>
  <si>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</si>
  <si>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</si>
  <si>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</si>
  <si>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</si>
  <si>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</si>
  <si>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</si>
  <si>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</si>
  <si>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</si>
  <si>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</si>
  <si>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</si>
  <si>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</si>
  <si>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</si>
  <si>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</si>
  <si>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</si>
  <si>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</si>
  <si>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</si>
  <si>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</si>
  <si>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</si>
  <si>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</si>
  <si>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</si>
  <si>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</si>
  <si>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</si>
  <si>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</si>
  <si>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</si>
  <si>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</si>
  <si>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</si>
  <si>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</si>
  <si>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</si>
  <si>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</si>
  <si>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</si>
  <si>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</si>
  <si>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</si>
  <si>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</si>
  <si>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</si>
  <si>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</si>
  <si>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</si>
  <si>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</si>
  <si>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</si>
  <si>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</si>
  <si>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</si>
  <si>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</si>
  <si>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</si>
  <si>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</si>
  <si>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</si>
  <si>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</si>
  <si>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</si>
  <si>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</si>
  <si>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</si>
  <si>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</si>
  <si>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</si>
  <si>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</si>
  <si>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</si>
  <si>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</si>
  <si>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</si>
  <si>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</si>
  <si>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</si>
  <si>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</si>
  <si>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</si>
  <si>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</si>
  <si>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</si>
  <si>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</si>
  <si>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</si>
  <si>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</si>
  <si>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</si>
  <si>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</si>
  <si>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</si>
  <si>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</si>
  <si>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</si>
  <si>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</si>
  <si>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</si>
  <si>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</si>
  <si>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</si>
  <si>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</si>
  <si>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</si>
  <si>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</si>
  <si>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</si>
  <si>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</si>
  <si>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</si>
  <si>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</si>
  <si>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</si>
  <si>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</si>
  <si>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</si>
  <si>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</si>
  <si>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</si>
  <si>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</si>
  <si>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</si>
  <si>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</si>
  <si>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</si>
  <si>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</si>
  <si>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</si>
  <si>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</si>
  <si>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</si>
  <si>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</si>
  <si>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</si>
  <si>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</si>
  <si>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</si>
  <si>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</si>
  <si>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</si>
  <si>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</si>
  <si>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</si>
  <si>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</si>
  <si>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</si>
  <si>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</si>
  <si>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</si>
  <si>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</si>
  <si>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</si>
  <si>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</si>
  <si>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</si>
  <si>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</si>
  <si>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</si>
  <si>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</si>
  <si>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</si>
  <si>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</si>
  <si>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</si>
  <si>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</si>
  <si>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</si>
  <si>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</si>
  <si>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</si>
  <si>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</si>
  <si>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</si>
  <si>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</si>
  <si>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</si>
  <si>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</si>
  <si>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</si>
  <si>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</si>
  <si>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</si>
  <si>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</si>
  <si>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</si>
  <si>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</si>
  <si>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</si>
  <si>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</si>
  <si>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</si>
  <si>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</si>
  <si>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</si>
  <si>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</si>
  <si>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</si>
  <si>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</si>
  <si>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</si>
  <si>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</si>
  <si>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</si>
  <si>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</si>
  <si>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</si>
  <si>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</si>
  <si>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</si>
  <si>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</si>
  <si>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</si>
  <si>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</si>
  <si>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</si>
  <si>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</si>
  <si>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</si>
  <si>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</si>
  <si>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</si>
  <si>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</si>
  <si>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</si>
  <si>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</si>
  <si>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</si>
  <si>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</si>
  <si>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</si>
  <si>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</si>
  <si>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</si>
  <si>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</si>
  <si>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</si>
  <si>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</si>
  <si>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</si>
  <si>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</si>
  <si>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</si>
  <si>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</si>
  <si>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</si>
  <si>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</si>
  <si>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</si>
  <si>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</si>
  <si>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</si>
  <si>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</si>
  <si>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</si>
  <si>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</si>
  <si>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</si>
  <si>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</si>
  <si>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</si>
  <si>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</si>
  <si>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</si>
  <si>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</si>
  <si>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</si>
  <si>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</si>
  <si>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</si>
  <si>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</si>
  <si>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</si>
  <si>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</si>
  <si>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</si>
  <si>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</si>
  <si>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</si>
  <si>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</si>
  <si>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</si>
  <si>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</si>
  <si>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</si>
  <si>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</si>
  <si>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</si>
  <si>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</si>
  <si>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</si>
  <si>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</si>
  <si>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</si>
  <si>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</si>
  <si>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</si>
  <si>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</si>
  <si>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</si>
  <si>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</si>
  <si>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</si>
  <si>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</si>
  <si>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</si>
  <si>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</si>
  <si>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</si>
  <si>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</si>
  <si>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</si>
  <si>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</si>
  <si>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</si>
  <si>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</si>
  <si>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</si>
  <si>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</si>
  <si>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</si>
  <si>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</si>
  <si>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</si>
  <si>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</si>
  <si>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</si>
  <si>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</si>
  <si>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</si>
  <si>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</si>
  <si>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</si>
  <si>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</si>
  <si>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</si>
  <si>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</si>
  <si>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</si>
  <si>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</si>
  <si>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</si>
  <si>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</si>
  <si>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</si>
  <si>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</si>
  <si>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</si>
  <si>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</si>
  <si>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</si>
  <si>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</si>
  <si>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</si>
  <si>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</si>
  <si>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</si>
  <si>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</si>
  <si>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</si>
  <si>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</si>
  <si>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</si>
  <si>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</si>
  <si>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</si>
  <si>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</si>
  <si>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</si>
  <si>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</si>
  <si>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</si>
  <si>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</si>
  <si>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</si>
  <si>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</si>
  <si>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</si>
  <si>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</si>
  <si>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</si>
  <si>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</si>
  <si>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</si>
  <si>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</si>
  <si>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</si>
  <si>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</si>
  <si>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</si>
  <si>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</si>
  <si>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</si>
  <si>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</si>
  <si>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</si>
  <si>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</si>
  <si>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</si>
  <si>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</si>
  <si>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</si>
  <si>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</si>
  <si>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</si>
  <si>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</si>
  <si>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</si>
  <si>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</si>
  <si>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</si>
  <si>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</si>
  <si>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</si>
  <si>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</si>
  <si>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</si>
  <si>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</si>
  <si>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</si>
  <si>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</si>
  <si>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</si>
  <si>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</si>
  <si>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</si>
  <si>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</si>
  <si>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</si>
  <si>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</si>
  <si>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</si>
  <si>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</si>
  <si>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</si>
  <si>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</si>
  <si>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</si>
  <si>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</si>
  <si>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</si>
  <si>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</si>
  <si>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</si>
  <si>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</si>
  <si>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</si>
  <si>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</si>
  <si>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</si>
  <si>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</si>
  <si>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</si>
  <si>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</si>
  <si>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</si>
  <si>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</si>
  <si>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</si>
  <si>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</si>
  <si>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</si>
  <si>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</si>
  <si>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</si>
  <si>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</si>
  <si>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</si>
  <si>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</si>
  <si>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</si>
  <si>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</si>
  <si>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</si>
  <si>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</si>
  <si>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</si>
  <si>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</si>
  <si>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</si>
  <si>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</si>
  <si>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</si>
  <si>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</si>
  <si>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</si>
  <si>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</si>
  <si>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</si>
  <si>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</si>
  <si>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</si>
  <si>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</si>
  <si>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</si>
  <si>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</si>
  <si>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</si>
  <si>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</si>
  <si>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</si>
  <si>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</si>
  <si>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</si>
  <si>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</si>
  <si>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</si>
  <si>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</si>
  <si>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</si>
  <si>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</si>
  <si>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</si>
  <si>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</si>
  <si>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</si>
  <si>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</si>
  <si>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</si>
  <si>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</si>
  <si>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</si>
  <si>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</si>
  <si>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</si>
  <si>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</si>
  <si>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</si>
  <si>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</si>
  <si>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</si>
  <si>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</si>
  <si>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</si>
  <si>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</si>
  <si>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</si>
  <si>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</si>
  <si>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</si>
  <si>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</si>
  <si>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</si>
  <si>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</si>
  <si>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</si>
  <si>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</si>
  <si>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</si>
  <si>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</si>
  <si>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</si>
  <si>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</si>
  <si>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</si>
  <si>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</si>
  <si>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</si>
  <si>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</si>
  <si>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</si>
  <si>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</si>
  <si>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</si>
  <si>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</si>
  <si>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</si>
  <si>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</si>
  <si>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</si>
  <si>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</si>
  <si>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</si>
  <si>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</si>
  <si>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</si>
  <si>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</si>
  <si>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</si>
  <si>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</si>
  <si>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</si>
  <si>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</si>
  <si>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</si>
  <si>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</si>
  <si>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</si>
  <si>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</si>
  <si>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</si>
  <si>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</si>
  <si>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</si>
  <si>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</si>
  <si>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</si>
  <si>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</si>
  <si>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</si>
  <si>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</si>
  <si>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</si>
  <si>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</si>
  <si>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</si>
  <si>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</si>
  <si>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</si>
  <si>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</si>
  <si>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</si>
  <si>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</si>
  <si>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</si>
  <si>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</si>
  <si>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</si>
  <si>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</si>
  <si>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</si>
  <si>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</si>
  <si>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</si>
  <si>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</si>
  <si>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</si>
  <si>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</si>
  <si>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</si>
  <si>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</si>
  <si>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</si>
  <si>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</si>
  <si>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</si>
  <si>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</si>
  <si>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</si>
  <si>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</si>
  <si>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</si>
  <si>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</si>
  <si>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</si>
  <si>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</si>
  <si>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</si>
  <si>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</si>
  <si>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</si>
  <si>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</si>
  <si>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</si>
  <si>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</si>
  <si>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</si>
  <si>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</si>
  <si>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</si>
  <si>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</si>
  <si>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</si>
  <si>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</si>
  <si>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</si>
  <si>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</si>
  <si>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</si>
  <si>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</si>
  <si>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</si>
  <si>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</si>
  <si>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</si>
  <si>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</si>
  <si>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</si>
  <si>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</si>
  <si>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</si>
  <si>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</si>
  <si>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</si>
  <si>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</si>
  <si>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</si>
  <si>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</si>
  <si>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</si>
  <si>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</si>
  <si>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</si>
  <si>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</si>
  <si>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</si>
  <si>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</si>
  <si>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</si>
  <si>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</si>
  <si>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</si>
  <si>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</si>
  <si>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</si>
  <si>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</si>
  <si>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</si>
  <si>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</si>
  <si>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</si>
  <si>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</si>
  <si>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</si>
  <si>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</si>
  <si>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</si>
  <si>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</si>
  <si>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</si>
  <si>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</si>
  <si>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</si>
  <si>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</si>
  <si>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</si>
  <si>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</si>
  <si>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</si>
  <si>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</si>
  <si>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</si>
  <si>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</si>
  <si>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</si>
  <si>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</si>
  <si>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</si>
  <si>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</si>
  <si>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</si>
  <si>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</si>
  <si>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</si>
  <si>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</si>
  <si>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</si>
  <si>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</si>
  <si>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</si>
  <si>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</si>
  <si>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</si>
  <si>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</si>
  <si>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</si>
  <si>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</si>
  <si>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</si>
  <si>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</si>
  <si>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</si>
  <si>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</si>
  <si>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</si>
  <si>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</si>
  <si>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</si>
  <si>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</si>
  <si>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</si>
  <si>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</si>
  <si>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</si>
  <si>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</si>
  <si>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</si>
  <si>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</si>
  <si>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</si>
  <si>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</si>
  <si>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</si>
  <si>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</si>
  <si>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</si>
  <si>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</si>
  <si>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</si>
  <si>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</si>
  <si>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</si>
  <si>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</si>
  <si>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</si>
  <si>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</si>
  <si>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</si>
  <si>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</si>
  <si>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</si>
  <si>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</si>
  <si>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</si>
  <si>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</si>
  <si>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</si>
  <si>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</si>
  <si>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</si>
  <si>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</si>
  <si>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</si>
  <si>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</si>
  <si>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</si>
  <si>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</si>
  <si>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</si>
  <si>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</si>
  <si>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</si>
  <si>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</si>
  <si>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</si>
  <si>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</si>
  <si>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</si>
  <si>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</si>
  <si>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</si>
  <si>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</si>
  <si>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</si>
  <si>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</si>
  <si>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</si>
  <si>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</si>
  <si>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</si>
  <si>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</si>
  <si>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</si>
  <si>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</si>
  <si>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</si>
  <si>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</si>
  <si>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</si>
  <si>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</si>
  <si>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</si>
  <si>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</si>
  <si>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</si>
  <si>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</si>
  <si>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</si>
  <si>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</si>
  <si>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</si>
  <si>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</si>
  <si>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</si>
  <si>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</si>
  <si>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</si>
  <si>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</si>
  <si>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</si>
  <si>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</si>
  <si>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</si>
  <si>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</si>
  <si>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</si>
  <si>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</si>
  <si>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</si>
  <si>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</si>
  <si>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</si>
  <si>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</si>
  <si>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</si>
  <si>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</si>
  <si>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</si>
  <si>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</si>
  <si>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</si>
  <si>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</si>
  <si>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</si>
  <si>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</si>
  <si>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</si>
  <si>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</si>
  <si>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</si>
  <si>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</si>
  <si>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</si>
  <si>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</si>
  <si>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</si>
  <si>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</si>
  <si>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</si>
  <si>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</si>
  <si>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</si>
  <si>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</si>
  <si>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</si>
  <si>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</si>
  <si>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</si>
  <si>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</si>
  <si>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</si>
  <si>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</si>
  <si>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</si>
  <si>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</si>
  <si>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</si>
  <si>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</si>
  <si>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</si>
  <si>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</si>
  <si>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</si>
  <si>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</si>
  <si>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</si>
  <si>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</si>
  <si>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</si>
  <si>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</si>
  <si>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</si>
  <si>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</si>
  <si>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</si>
  <si>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</si>
  <si>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</si>
  <si>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</si>
  <si>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</si>
  <si>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</si>
  <si>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</si>
  <si>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</si>
  <si>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</si>
  <si>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</si>
  <si>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</si>
  <si>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</si>
  <si>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</si>
  <si>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</si>
  <si>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</si>
  <si>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</si>
  <si>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</si>
  <si>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</si>
  <si>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</si>
  <si>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</si>
  <si>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</si>
  <si>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</si>
  <si>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</si>
  <si>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</si>
  <si>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</si>
  <si>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</si>
  <si>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</si>
  <si>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</si>
  <si>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</si>
  <si>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</si>
  <si>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</si>
  <si>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</si>
  <si>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</si>
  <si>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</si>
  <si>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</si>
  <si>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</si>
  <si>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</si>
  <si>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</si>
  <si>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</si>
  <si>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</si>
  <si>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</si>
  <si>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</si>
  <si>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</si>
  <si>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</si>
  <si>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</si>
  <si>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</si>
  <si>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</si>
  <si>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</si>
  <si>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</si>
  <si>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</si>
  <si>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</si>
  <si>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</si>
  <si>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</si>
  <si>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</si>
  <si>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</si>
  <si>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</si>
  <si>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</si>
  <si>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</si>
  <si>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</si>
  <si>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</si>
  <si>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</si>
  <si>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</si>
  <si>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</si>
  <si>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</si>
  <si>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</si>
  <si>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</si>
  <si>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</si>
  <si>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</si>
  <si>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</si>
  <si>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</si>
  <si>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</si>
  <si>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</si>
  <si>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</si>
  <si>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</si>
  <si>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</si>
  <si>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</si>
  <si>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</si>
  <si>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</si>
  <si>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</si>
  <si>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</si>
  <si>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</si>
  <si>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</si>
  <si>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</si>
  <si>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</si>
  <si>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</si>
  <si>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</si>
  <si>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</si>
  <si>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</si>
  <si>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</si>
  <si>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</si>
  <si>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</si>
  <si>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</si>
  <si>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</si>
  <si>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</si>
  <si>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</si>
  <si>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</si>
  <si>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</si>
  <si>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</si>
  <si>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</si>
  <si>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</si>
  <si>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</si>
  <si>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</si>
  <si>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</si>
  <si>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</si>
  <si>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</si>
  <si>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</si>
  <si>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</si>
  <si>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</si>
  <si>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</si>
  <si>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</si>
  <si>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</si>
  <si>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</si>
  <si>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</si>
  <si>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</si>
  <si>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</si>
  <si>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</si>
  <si>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</si>
  <si>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</si>
  <si>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</si>
  <si>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</si>
  <si>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</si>
  <si>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</si>
  <si>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</si>
  <si>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</si>
  <si>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</si>
  <si>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</si>
  <si>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</si>
  <si>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</si>
  <si>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</si>
  <si>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</si>
  <si>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</si>
  <si>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</si>
  <si>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</si>
  <si>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</si>
  <si>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</si>
  <si>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</si>
  <si>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</si>
  <si>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</si>
  <si>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</si>
  <si>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</si>
  <si>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</si>
  <si>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</si>
  <si>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</si>
  <si>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</si>
  <si>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</si>
  <si>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</si>
  <si>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</si>
  <si>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</si>
  <si>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</si>
  <si>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</si>
  <si>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</si>
  <si>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</si>
  <si>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</si>
  <si>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</si>
  <si>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</si>
  <si>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</si>
  <si>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</si>
  <si>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</si>
  <si>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</si>
  <si>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</si>
  <si>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</si>
  <si>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</si>
  <si>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</si>
  <si>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</si>
  <si>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</si>
  <si>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</si>
  <si>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</si>
  <si>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</si>
  <si>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</si>
  <si>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</si>
  <si>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</si>
  <si>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</si>
  <si>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</si>
  <si>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</si>
  <si>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</si>
  <si>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</si>
  <si>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</si>
  <si>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</si>
  <si>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</si>
  <si>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</si>
  <si>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</si>
  <si>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</si>
  <si>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</si>
  <si>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</si>
  <si>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</si>
  <si>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</si>
  <si>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</si>
  <si>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</si>
  <si>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</si>
  <si>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</si>
  <si>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</si>
  <si>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</si>
  <si>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</si>
  <si>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</si>
  <si>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</si>
  <si>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</si>
  <si>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</si>
  <si>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</si>
  <si>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</si>
  <si>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</si>
  <si>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</si>
  <si>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</si>
  <si>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</si>
  <si>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</si>
  <si>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</si>
  <si>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</si>
  <si>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</si>
  <si>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</si>
  <si>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</si>
  <si>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</si>
  <si>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</si>
  <si>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</si>
  <si>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</si>
  <si>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</si>
  <si>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</si>
  <si>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</si>
  <si>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</si>
  <si>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</si>
  <si>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</si>
  <si>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</si>
  <si>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</si>
  <si>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</si>
  <si>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</si>
  <si>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</si>
  <si>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</si>
  <si>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</si>
  <si>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</si>
  <si>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</si>
  <si>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</si>
  <si>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</si>
  <si>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</si>
  <si>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</si>
  <si>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</si>
  <si>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</si>
  <si>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</si>
  <si>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</si>
  <si>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</si>
  <si>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</si>
  <si>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</si>
  <si>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</si>
  <si>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</si>
  <si>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</si>
  <si>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</si>
  <si>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</si>
  <si>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</si>
  <si>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</si>
  <si>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</si>
  <si>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</si>
  <si>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</si>
  <si>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</si>
  <si>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</si>
  <si>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</si>
  <si>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</si>
  <si>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</si>
  <si>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</si>
  <si>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</si>
  <si>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</si>
  <si>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</si>
  <si>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</si>
  <si>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</si>
  <si>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</si>
  <si>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</si>
  <si>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</si>
  <si>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</si>
  <si>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</si>
  <si>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</si>
  <si>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</si>
  <si>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</si>
  <si>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</si>
  <si>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</si>
  <si>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</si>
  <si>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</si>
  <si>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</si>
  <si>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</si>
  <si>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</si>
  <si>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</si>
  <si>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</si>
  <si>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</si>
  <si>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</si>
  <si>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</si>
  <si>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</si>
  <si>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</si>
  <si>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</si>
  <si>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</si>
  <si>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</si>
  <si>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</si>
  <si>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</si>
  <si>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</si>
  <si>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</si>
  <si>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</si>
  <si>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</si>
  <si>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</si>
  <si>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</si>
  <si>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</si>
  <si>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</si>
  <si>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</si>
  <si>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</si>
  <si>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</si>
  <si>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</si>
  <si>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</si>
  <si>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</si>
  <si>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</si>
  <si>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</si>
  <si>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</si>
  <si>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</si>
  <si>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</si>
  <si>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</si>
  <si>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</si>
  <si>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</si>
  <si>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</si>
  <si>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</si>
  <si>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</si>
  <si>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</si>
  <si>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</si>
  <si>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</si>
  <si>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</si>
  <si>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</si>
  <si>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</si>
  <si>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</si>
  <si>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</si>
  <si>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</si>
  <si>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</si>
  <si>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</si>
  <si>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</si>
  <si>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</si>
  <si>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</si>
  <si>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</si>
  <si>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</si>
  <si>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</si>
  <si>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</si>
  <si>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</si>
  <si>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</si>
  <si>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</si>
  <si>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</si>
  <si>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</si>
  <si>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</si>
  <si>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</si>
  <si>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</si>
  <si>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</si>
  <si>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</si>
  <si>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</si>
  <si>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</si>
  <si>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</si>
  <si>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</si>
  <si>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</si>
  <si>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</si>
  <si>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</si>
  <si>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</si>
  <si>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</si>
  <si>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</si>
  <si>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</si>
  <si>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</si>
  <si>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</si>
  <si>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</si>
  <si>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</si>
  <si>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</si>
  <si>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</si>
  <si>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</si>
  <si>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</si>
  <si>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</si>
  <si>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</si>
  <si>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</si>
  <si>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</si>
  <si>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</si>
  <si>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</si>
  <si>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</si>
  <si>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</si>
  <si>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</si>
  <si>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</si>
  <si>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</si>
  <si>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</si>
  <si>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</si>
  <si>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</si>
  <si>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</si>
  <si>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</si>
  <si>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</si>
  <si>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</si>
  <si>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</si>
  <si>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</si>
  <si>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</si>
  <si>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</si>
  <si>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</si>
  <si>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</si>
  <si>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</si>
  <si>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</si>
  <si>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</si>
  <si>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</si>
  <si>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</si>
  <si>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</si>
  <si>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</si>
  <si>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</si>
  <si>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</si>
  <si>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</si>
  <si>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</si>
  <si>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</si>
  <si>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</si>
  <si>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</si>
  <si>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</si>
  <si>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</si>
  <si>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</si>
  <si>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</si>
  <si>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</si>
  <si>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</si>
  <si>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</si>
  <si>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</si>
  <si>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</si>
  <si>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</si>
  <si>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</si>
  <si>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</si>
  <si>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</si>
  <si>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</si>
  <si>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</si>
  <si>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</si>
  <si>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</si>
  <si>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</si>
  <si>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</si>
  <si>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</si>
  <si>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</si>
  <si>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</si>
  <si>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</si>
  <si>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</si>
  <si>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</si>
  <si>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</si>
  <si>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</si>
  <si>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</si>
  <si>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</si>
  <si>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</si>
  <si>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</si>
  <si>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</si>
  <si>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</si>
  <si>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</si>
  <si>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</si>
  <si>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</si>
  <si>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</si>
  <si>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</si>
  <si>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</si>
  <si>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</si>
  <si>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</si>
  <si>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</si>
  <si>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</si>
  <si>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</si>
  <si>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</si>
  <si>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</si>
  <si>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</si>
  <si>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</si>
  <si>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</si>
  <si>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</si>
  <si>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</si>
  <si>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</si>
  <si>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</si>
  <si>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</si>
  <si>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</si>
  <si>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</si>
  <si>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</si>
  <si>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</si>
  <si>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</si>
  <si>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</si>
  <si>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</si>
  <si>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</si>
  <si>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</si>
  <si>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</si>
  <si>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</si>
  <si>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</si>
  <si>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</si>
  <si>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</si>
  <si>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</si>
  <si>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</si>
  <si>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</si>
  <si>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</si>
  <si>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</si>
  <si>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</si>
  <si>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</si>
  <si>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</si>
  <si>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</si>
  <si>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</si>
  <si>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</si>
  <si>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</si>
  <si>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</si>
  <si>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</si>
  <si>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</si>
  <si>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</si>
  <si>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</si>
  <si>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</si>
  <si>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</si>
  <si>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</si>
  <si>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</si>
  <si>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</si>
  <si>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</si>
  <si>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</si>
  <si>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</si>
  <si>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</si>
  <si>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</si>
  <si>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</si>
  <si>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</si>
  <si>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</si>
  <si>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</si>
  <si>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</si>
  <si>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</si>
  <si>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</si>
  <si>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</si>
  <si>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</si>
  <si>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</si>
  <si>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</si>
  <si>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</si>
  <si>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</si>
  <si>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</si>
  <si>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</si>
  <si>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</si>
  <si>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</si>
  <si>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</si>
  <si>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</si>
  <si>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</si>
  <si>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</si>
  <si>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</si>
  <si>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</si>
  <si>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</si>
  <si>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</si>
  <si>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</si>
  <si>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</si>
  <si>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</si>
  <si>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</si>
  <si>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</si>
  <si>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</si>
  <si>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</si>
  <si>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</si>
  <si>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</si>
  <si>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</si>
  <si>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</si>
  <si>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</si>
  <si>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</si>
  <si>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</si>
  <si>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</si>
  <si>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</si>
  <si>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</si>
  <si>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</si>
  <si>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</si>
  <si>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</si>
  <si>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</si>
  <si>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</si>
  <si>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</si>
  <si>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</si>
  <si>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</si>
  <si>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</si>
  <si>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</si>
  <si>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</si>
  <si>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</si>
  <si>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</si>
  <si>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</si>
  <si>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</si>
  <si>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</si>
  <si>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</si>
  <si>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</si>
  <si>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</si>
  <si>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</si>
  <si>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</si>
  <si>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</si>
  <si>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</si>
  <si>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</si>
  <si>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</si>
  <si>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</si>
  <si>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</si>
  <si>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</si>
  <si>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</si>
  <si>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</si>
  <si>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</si>
  <si>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</si>
  <si>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</si>
  <si>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</si>
  <si>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</si>
  <si>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</si>
  <si>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</si>
  <si>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</si>
  <si>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</si>
  <si>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</si>
  <si>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</si>
  <si>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</si>
  <si>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</si>
  <si>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</si>
  <si>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</si>
  <si>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</si>
  <si>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</si>
  <si>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</si>
  <si>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</si>
  <si>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</si>
  <si>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</si>
  <si>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</si>
  <si>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</si>
  <si>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</si>
  <si>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</si>
  <si>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</si>
  <si>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</si>
  <si>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</si>
  <si>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</si>
  <si>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</si>
  <si>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</si>
  <si>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</si>
  <si>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</si>
  <si>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</si>
  <si>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</si>
  <si>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</si>
  <si>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</si>
  <si>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</si>
  <si>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</si>
  <si>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</si>
  <si>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</si>
  <si>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</si>
  <si>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</si>
  <si>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</si>
  <si>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</si>
  <si>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</si>
  <si>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</si>
  <si>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</si>
  <si>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</si>
  <si>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</si>
  <si>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</si>
  <si>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</si>
  <si>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</si>
  <si>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</si>
  <si>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</si>
  <si>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</si>
  <si>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</si>
  <si>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</si>
  <si>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</si>
  <si>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</si>
  <si>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</si>
  <si>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</si>
  <si>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</si>
  <si>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</si>
  <si>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</si>
  <si>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</si>
  <si>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</si>
  <si>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</si>
  <si>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</si>
  <si>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</si>
  <si>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</si>
  <si>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</si>
  <si>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</si>
  <si>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</si>
  <si>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</si>
  <si>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</si>
  <si>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</si>
  <si>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</si>
  <si>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</si>
  <si>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</si>
  <si>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</si>
  <si>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</si>
  <si>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</si>
  <si>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</si>
  <si>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</si>
  <si>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</si>
  <si>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</si>
  <si>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</si>
  <si>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</si>
  <si>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</si>
  <si>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</si>
  <si>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</si>
  <si>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</si>
  <si>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</si>
  <si>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</si>
  <si>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</si>
  <si>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</si>
  <si>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</si>
  <si>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</si>
  <si>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</si>
  <si>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</si>
  <si>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</si>
  <si>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</si>
  <si>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</si>
  <si>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</si>
  <si>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</si>
  <si>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</si>
  <si>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</si>
  <si>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</si>
  <si>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</si>
  <si>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</si>
  <si>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</si>
  <si>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</si>
  <si>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</si>
  <si>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</si>
  <si>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</si>
  <si>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</si>
  <si>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</si>
  <si>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</si>
  <si>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</si>
  <si>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</si>
  <si>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</si>
  <si>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</si>
  <si>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</si>
  <si>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</si>
  <si>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</si>
  <si>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</si>
  <si>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</si>
  <si>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</si>
  <si>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</si>
  <si>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</si>
  <si>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</si>
  <si>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</si>
  <si>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</si>
  <si>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</si>
  <si>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</si>
  <si>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</si>
  <si>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</si>
  <si>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</si>
  <si>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</si>
  <si>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</si>
  <si>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</si>
  <si>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</si>
  <si>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</si>
  <si>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</si>
  <si>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</si>
  <si>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</si>
  <si>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</si>
  <si>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</si>
  <si>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</si>
  <si>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</si>
  <si>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</si>
  <si>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</si>
  <si>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</si>
  <si>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</si>
  <si>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</si>
  <si>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</si>
  <si>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</si>
  <si>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</si>
  <si>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</si>
  <si>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</si>
  <si>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</si>
  <si>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</si>
  <si>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</si>
  <si>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</si>
  <si>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</si>
  <si>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</si>
  <si>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</si>
  <si>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</si>
  <si>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</si>
  <si>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</si>
  <si>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</si>
  <si>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</si>
  <si>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</si>
  <si>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</si>
  <si>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</si>
  <si>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</si>
  <si>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</si>
  <si>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</si>
  <si>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</si>
  <si>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</si>
  <si>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</si>
  <si>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</si>
  <si>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</si>
  <si>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</si>
  <si>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</si>
  <si>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</si>
  <si>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</si>
  <si>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</si>
  <si>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</si>
  <si>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</si>
  <si>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</si>
  <si>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</si>
  <si>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</si>
  <si>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</si>
  <si>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</si>
  <si>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</si>
  <si>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</si>
  <si>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</si>
  <si>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</si>
  <si>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</si>
  <si>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</si>
  <si>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</si>
  <si>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</si>
  <si>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</si>
  <si>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</si>
  <si>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</si>
  <si>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</si>
  <si>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</si>
  <si>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</si>
  <si>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</si>
  <si>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</si>
  <si>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</si>
  <si>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</si>
  <si>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</si>
  <si>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</si>
  <si>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</si>
  <si>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</si>
  <si>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</si>
  <si>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</si>
  <si>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</si>
  <si>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</si>
  <si>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</si>
  <si>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</si>
  <si>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</si>
  <si>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</si>
  <si>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</si>
  <si>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</si>
  <si>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</si>
  <si>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</si>
  <si>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</si>
  <si>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</si>
  <si>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</si>
  <si>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</si>
  <si>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</si>
  <si>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</si>
  <si>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</si>
  <si>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</si>
  <si>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</si>
  <si>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</si>
  <si>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</si>
  <si>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</si>
  <si>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</si>
  <si>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</si>
  <si>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</si>
  <si>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</si>
  <si>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</si>
  <si>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</si>
  <si>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</si>
  <si>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</si>
  <si>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</si>
  <si>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</si>
  <si>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</si>
  <si>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</si>
  <si>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</si>
  <si>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</si>
  <si>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</si>
  <si>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</si>
  <si>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</si>
  <si>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</si>
  <si>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</si>
  <si>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</si>
  <si>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</si>
  <si>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</si>
  <si>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</si>
  <si>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</si>
  <si>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</si>
  <si>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</si>
  <si>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</si>
  <si>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</si>
  <si>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</si>
  <si>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</si>
  <si>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</si>
  <si>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</si>
  <si>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</si>
  <si>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</si>
  <si>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</si>
  <si>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</si>
  <si>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</si>
  <si>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</si>
  <si>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</si>
  <si>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</si>
  <si>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</si>
  <si>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</si>
  <si>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</si>
  <si>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</si>
  <si>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</si>
  <si>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</si>
  <si>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</si>
  <si>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</si>
  <si>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</si>
  <si>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</si>
  <si>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</si>
  <si>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</si>
  <si>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</si>
  <si>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</si>
  <si>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</si>
  <si>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</si>
  <si>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</si>
  <si>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</si>
  <si>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</si>
  <si>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</si>
  <si>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</si>
  <si>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</si>
  <si>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</si>
  <si>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</si>
  <si>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</si>
  <si>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</si>
  <si>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</si>
  <si>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</si>
  <si>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</si>
  <si>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</si>
  <si>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</si>
  <si>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</si>
  <si>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</si>
  <si>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</si>
  <si>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</si>
  <si>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</si>
  <si>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</si>
  <si>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</si>
  <si>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</si>
  <si>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</si>
  <si>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</si>
  <si>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</si>
  <si>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</si>
  <si>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</si>
  <si>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</si>
  <si>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</si>
  <si>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</si>
  <si>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</si>
  <si>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</si>
  <si>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</si>
  <si>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</si>
  <si>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</si>
  <si>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</si>
  <si>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</si>
  <si>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</si>
  <si>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</si>
  <si>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</si>
  <si>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</si>
  <si>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</si>
  <si>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</si>
  <si>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</si>
  <si>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</si>
  <si>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</si>
  <si>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</si>
  <si>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</si>
  <si>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</si>
  <si>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</si>
  <si>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</si>
  <si>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</si>
  <si>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</si>
  <si>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</si>
  <si>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</si>
  <si>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</si>
  <si>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</si>
  <si>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</si>
  <si>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</si>
  <si>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</si>
  <si>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</si>
  <si>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</si>
  <si>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</si>
  <si>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</si>
  <si>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</si>
  <si>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</si>
  <si>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</si>
  <si>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</si>
  <si>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</si>
  <si>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</si>
  <si>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</si>
  <si>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</si>
  <si>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</si>
  <si>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</si>
  <si>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</si>
  <si>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</si>
  <si>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</si>
  <si>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</si>
  <si>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</si>
  <si>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</si>
  <si>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</si>
  <si>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</si>
  <si>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</si>
  <si>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</si>
  <si>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</si>
  <si>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</si>
  <si>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</si>
  <si>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</si>
  <si>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</si>
  <si>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</si>
  <si>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</si>
  <si>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</si>
  <si>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</si>
  <si>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</si>
  <si>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</si>
  <si>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</si>
  <si>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</si>
  <si>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</si>
  <si>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</si>
  <si>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</si>
  <si>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</si>
  <si>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</si>
  <si>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</si>
  <si>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</si>
  <si>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</si>
  <si>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</si>
  <si>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</si>
  <si>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</si>
  <si>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</si>
  <si>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</si>
  <si>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</si>
  <si>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</si>
  <si>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</si>
  <si>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</si>
  <si>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</si>
  <si>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</si>
  <si>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</si>
  <si>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</si>
  <si>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</si>
  <si>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</si>
  <si>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</si>
  <si>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</si>
  <si>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</si>
  <si>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</si>
  <si>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</si>
  <si>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</si>
  <si>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</si>
  <si>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</si>
  <si>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</si>
  <si>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</si>
  <si>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</si>
  <si>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</si>
  <si>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</si>
  <si>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</si>
  <si>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</si>
  <si>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</si>
  <si>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</si>
  <si>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</si>
  <si>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</si>
  <si>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</si>
  <si>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</si>
  <si>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</si>
  <si>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</si>
  <si>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</si>
  <si>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</si>
  <si>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</si>
  <si>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</si>
  <si>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</si>
  <si>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</si>
  <si>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</si>
  <si>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</si>
  <si>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</si>
  <si>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</si>
  <si>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</si>
  <si>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</si>
  <si>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</si>
  <si>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</si>
  <si>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</si>
  <si>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</si>
  <si>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</si>
  <si>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</si>
  <si>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</si>
  <si>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</si>
  <si>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</si>
  <si>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</si>
  <si>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</si>
  <si>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</si>
  <si>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</si>
  <si>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</si>
  <si>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</si>
  <si>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</si>
  <si>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</si>
  <si>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</si>
  <si>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</si>
  <si>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</si>
  <si>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</si>
  <si>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</si>
  <si>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</si>
  <si>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</si>
  <si>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</si>
  <si>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</si>
  <si>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</si>
  <si>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</si>
  <si>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</si>
  <si>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</si>
  <si>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</si>
  <si>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</si>
  <si>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</si>
  <si>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</si>
  <si>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</si>
  <si>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</si>
  <si>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</si>
  <si>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</si>
  <si>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</si>
  <si>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</si>
  <si>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</si>
  <si>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</si>
  <si>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</si>
  <si>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</si>
  <si>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</si>
  <si>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</si>
  <si>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</si>
  <si>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</si>
  <si>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</si>
  <si>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</si>
  <si>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</si>
  <si>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</si>
  <si>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</si>
  <si>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</si>
  <si>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</si>
  <si>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</si>
  <si>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</si>
  <si>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</si>
  <si>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</si>
  <si>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</si>
  <si>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</si>
  <si>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</si>
  <si>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</si>
  <si>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</si>
  <si>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</si>
  <si>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</si>
  <si>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</si>
  <si>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</si>
  <si>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</si>
  <si>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</si>
  <si>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</si>
  <si>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</si>
  <si>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</si>
  <si>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</si>
  <si>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</si>
  <si>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</si>
  <si>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</si>
  <si>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</si>
  <si>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</si>
  <si>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</si>
  <si>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</si>
  <si>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</si>
  <si>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</si>
  <si>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</si>
  <si>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</si>
  <si>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</si>
  <si>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</si>
  <si>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</si>
  <si>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</si>
  <si>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</si>
  <si>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</si>
  <si>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</si>
  <si>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</si>
  <si>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</si>
  <si>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</si>
  <si>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</si>
  <si>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</si>
  <si>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</si>
  <si>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</si>
  <si>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</si>
  <si>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</si>
  <si>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</si>
  <si>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</si>
  <si>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</si>
  <si>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</si>
  <si>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</si>
  <si>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</si>
  <si>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</si>
  <si>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</si>
  <si>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</si>
  <si>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</si>
  <si>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</si>
  <si>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</si>
  <si>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</si>
  <si>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</si>
  <si>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</si>
  <si>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</si>
  <si>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</si>
  <si>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</si>
  <si>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</si>
  <si>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</si>
  <si>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</si>
  <si>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</si>
  <si>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</si>
  <si>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</si>
  <si>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</si>
  <si>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</si>
  <si>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</si>
  <si>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</si>
  <si>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</si>
  <si>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</si>
  <si>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</si>
  <si>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</si>
  <si>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</si>
  <si>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</si>
  <si>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</si>
  <si>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</si>
  <si>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</si>
  <si>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</si>
  <si>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</si>
  <si>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</si>
  <si>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</si>
  <si>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</si>
  <si>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</si>
  <si>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</si>
  <si>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</si>
  <si>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</si>
  <si>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</si>
  <si>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</si>
  <si>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</si>
  <si>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</si>
  <si>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</si>
  <si>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</si>
  <si>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</si>
  <si>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</si>
  <si>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</si>
  <si>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</si>
  <si>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</si>
  <si>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</si>
  <si>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</si>
  <si>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</si>
  <si>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</si>
  <si>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</si>
  <si>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</si>
  <si>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</si>
  <si>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</si>
  <si>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</si>
  <si>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</si>
  <si>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</si>
  <si>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</si>
  <si>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</si>
  <si>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</si>
  <si>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</si>
  <si>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</si>
  <si>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</si>
  <si>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</si>
  <si>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</si>
  <si>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</si>
  <si>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</si>
  <si>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</si>
  <si>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</si>
  <si>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</si>
  <si>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</si>
  <si>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</si>
  <si>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</si>
  <si>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</si>
  <si>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</si>
  <si>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</si>
  <si>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</si>
  <si>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</si>
  <si>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</si>
  <si>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</si>
  <si>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</si>
  <si>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</si>
  <si>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</si>
  <si>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</si>
  <si>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</si>
  <si>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</si>
  <si>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</si>
  <si>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</si>
  <si>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</si>
  <si>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</si>
  <si>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</si>
  <si>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</si>
  <si>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</si>
  <si>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</si>
  <si>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</si>
  <si>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</si>
  <si>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</si>
  <si>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</si>
  <si>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</si>
  <si>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</si>
  <si>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</si>
  <si>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</si>
  <si>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</si>
  <si>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</si>
  <si>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</si>
  <si>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</si>
  <si>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</si>
  <si>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</si>
  <si>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</si>
  <si>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</si>
  <si>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</si>
  <si>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</si>
  <si>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</si>
  <si>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</si>
  <si>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</si>
  <si>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</si>
  <si>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</si>
  <si>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</si>
  <si>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</si>
  <si>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</si>
  <si>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</si>
  <si>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</si>
  <si>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</si>
  <si>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</si>
  <si>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</si>
  <si>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</si>
  <si>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</si>
  <si>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</si>
  <si>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</si>
  <si>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</si>
  <si>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</si>
  <si>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</si>
  <si>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</si>
  <si>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</si>
  <si>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</si>
  <si>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</si>
  <si>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</si>
  <si>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</si>
  <si>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</si>
  <si>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</si>
  <si>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</si>
  <si>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</si>
  <si>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</si>
  <si>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</si>
  <si>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</si>
  <si>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</si>
  <si>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</si>
  <si>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</si>
  <si>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</si>
  <si>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</si>
  <si>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</si>
  <si>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</si>
  <si>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</si>
  <si>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</si>
  <si>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</si>
  <si>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</si>
  <si>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</si>
  <si>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</si>
  <si>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</si>
  <si>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</si>
  <si>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</si>
  <si>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</si>
  <si>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</si>
  <si>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</si>
  <si>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</si>
  <si>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</si>
  <si>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</si>
  <si>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</si>
  <si>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</si>
  <si>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</si>
  <si>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</si>
  <si>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</si>
  <si>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</si>
  <si>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</si>
  <si>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</si>
  <si>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</si>
  <si>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</si>
  <si>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</si>
  <si>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</si>
  <si>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</si>
  <si>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</si>
  <si>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</si>
  <si>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</si>
  <si>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</si>
  <si>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</si>
  <si>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</si>
  <si>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</si>
  <si>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</si>
  <si>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</si>
  <si>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</si>
  <si>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</si>
  <si>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</si>
  <si>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</si>
  <si>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</si>
  <si>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</si>
  <si>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</si>
  <si>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</si>
  <si>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</si>
  <si>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</si>
  <si>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</si>
  <si>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</si>
  <si>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</si>
  <si>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</si>
  <si>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</si>
  <si>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</si>
  <si>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</si>
  <si>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</si>
  <si>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</si>
  <si>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</si>
  <si>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</si>
  <si>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</si>
  <si>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</si>
  <si>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</si>
  <si>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</si>
  <si>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</si>
  <si>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</si>
  <si>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</si>
  <si>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</si>
  <si>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</si>
  <si>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</si>
  <si>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</si>
  <si>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</si>
  <si>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</si>
  <si>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</si>
  <si>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</si>
  <si>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</si>
  <si>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</si>
  <si>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</si>
  <si>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</si>
  <si>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</si>
  <si>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</si>
  <si>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</si>
  <si>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</si>
  <si>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</si>
  <si>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</si>
  <si>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</si>
  <si>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</si>
  <si>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</si>
  <si>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</si>
  <si>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</si>
  <si>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</si>
  <si>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</si>
  <si>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</si>
  <si>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</si>
  <si>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</si>
  <si>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</si>
  <si>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</si>
  <si>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</si>
  <si>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</si>
  <si>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</si>
  <si>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</si>
  <si>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</si>
  <si>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</si>
  <si>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</si>
  <si>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</si>
  <si>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</si>
  <si>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</si>
  <si>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</si>
  <si>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</si>
  <si>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</si>
  <si>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</si>
  <si>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</si>
  <si>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</si>
  <si>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</si>
  <si>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</si>
  <si>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</si>
  <si>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</si>
  <si>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</si>
  <si>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</si>
  <si>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</si>
  <si>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</si>
  <si>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</si>
  <si>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</si>
  <si>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</si>
  <si>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</si>
  <si>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</si>
  <si>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</si>
  <si>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</si>
  <si>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</si>
  <si>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</si>
  <si>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</si>
  <si>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</si>
  <si>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</si>
  <si>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</si>
  <si>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</si>
  <si>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</si>
  <si>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</si>
  <si>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</si>
  <si>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</si>
  <si>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</si>
  <si>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</si>
  <si>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</si>
  <si>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</si>
  <si>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</si>
  <si>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</si>
  <si>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</si>
  <si>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</si>
  <si>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</si>
  <si>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</si>
  <si>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</si>
  <si>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</si>
  <si>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</si>
  <si>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</si>
  <si>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</si>
  <si>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</si>
  <si>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</si>
  <si>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</si>
  <si>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</si>
  <si>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</si>
  <si>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</si>
  <si>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</si>
  <si>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</si>
  <si>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</si>
  <si>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</si>
  <si>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</si>
  <si>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</si>
  <si>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</si>
  <si>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</si>
  <si>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</si>
  <si>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</si>
  <si>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</si>
  <si>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</si>
  <si>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</si>
  <si>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</si>
  <si>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</si>
  <si>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</si>
  <si>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</si>
  <si>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</si>
  <si>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</si>
  <si>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</si>
  <si>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</si>
  <si>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</si>
  <si>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</si>
  <si>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</si>
  <si>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</si>
  <si>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</si>
  <si>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</si>
  <si>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</si>
  <si>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</si>
  <si>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</si>
  <si>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</si>
  <si>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</si>
  <si>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</si>
  <si>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</si>
  <si>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</si>
  <si>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</si>
  <si>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</si>
  <si>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</si>
  <si>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</si>
  <si>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</si>
  <si>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</si>
  <si>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</si>
  <si>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</si>
  <si>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</si>
  <si>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</si>
  <si>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</si>
  <si>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</si>
  <si>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</si>
  <si>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</si>
  <si>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</si>
  <si>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</si>
  <si>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</si>
  <si>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</si>
  <si>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</si>
  <si>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</si>
  <si>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</si>
  <si>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</si>
  <si>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</si>
  <si>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</si>
  <si>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</si>
  <si>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</si>
  <si>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</si>
  <si>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</si>
  <si>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</si>
  <si>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</si>
  <si>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</si>
  <si>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</si>
  <si>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</si>
  <si>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</si>
  <si>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</si>
  <si>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</si>
  <si>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</si>
  <si>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</si>
  <si>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</si>
  <si>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</si>
  <si>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</si>
  <si>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</si>
  <si>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</si>
  <si>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</si>
  <si>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</si>
  <si>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</si>
  <si>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</si>
  <si>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</si>
  <si>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</si>
  <si>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</si>
  <si>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</si>
  <si>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</si>
  <si>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</si>
  <si>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</si>
  <si>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</si>
  <si>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</si>
  <si>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</si>
  <si>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</si>
  <si>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</si>
  <si>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</si>
  <si>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</si>
  <si>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</si>
  <si>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</si>
  <si>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</si>
  <si>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</si>
  <si>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</si>
  <si>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</si>
  <si>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</si>
  <si>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</si>
  <si>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</si>
  <si>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</si>
  <si>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</si>
  <si>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</si>
  <si>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</si>
  <si>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</si>
  <si>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</si>
  <si>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</si>
  <si>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</si>
  <si>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</si>
  <si>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</si>
  <si>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</si>
  <si>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</si>
  <si>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</si>
  <si>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</si>
  <si>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</si>
  <si>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</si>
  <si>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</si>
  <si>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</si>
  <si>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</si>
  <si>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</si>
  <si>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</si>
  <si>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</si>
  <si>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</si>
  <si>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</si>
  <si>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</si>
  <si>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</si>
  <si>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</si>
  <si>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</si>
  <si>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</si>
  <si>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</si>
  <si>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</si>
  <si>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</si>
  <si>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</si>
  <si>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</si>
  <si>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</si>
  <si>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</si>
  <si>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</si>
  <si>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</si>
  <si>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</si>
  <si>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</si>
  <si>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</si>
  <si>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</si>
  <si>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</si>
  <si>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</si>
  <si>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</si>
  <si>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</si>
  <si>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</si>
  <si>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</si>
  <si>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</si>
  <si>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</si>
  <si>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</si>
  <si>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</si>
  <si>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</si>
  <si>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</si>
  <si>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</si>
  <si>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</si>
  <si>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</si>
  <si>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</si>
  <si>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</si>
  <si>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</si>
  <si>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</si>
  <si>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</si>
  <si>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</si>
  <si>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</si>
  <si>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</si>
  <si>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</si>
  <si>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</si>
  <si>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</si>
  <si>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</si>
  <si>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</si>
  <si>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</si>
  <si>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</si>
  <si>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</si>
  <si>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</si>
  <si>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</si>
  <si>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</si>
  <si>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</si>
  <si>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</si>
  <si>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</si>
  <si>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</si>
  <si>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</si>
  <si>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</si>
  <si>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</si>
  <si>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</si>
  <si>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</si>
  <si>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</si>
  <si>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</si>
  <si>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</si>
  <si>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</si>
  <si>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</si>
  <si>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</si>
  <si>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</si>
  <si>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</si>
  <si>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</si>
  <si>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</si>
  <si>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</si>
  <si>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</si>
  <si>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</si>
  <si>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</si>
  <si>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</si>
  <si>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</si>
  <si>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</si>
  <si>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</si>
  <si>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</si>
  <si>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</si>
  <si>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</si>
  <si>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</si>
  <si>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</si>
  <si>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</si>
  <si>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</si>
  <si>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</si>
  <si>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</si>
  <si>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</si>
  <si>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</si>
  <si>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</si>
  <si>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</si>
  <si>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</si>
  <si>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</si>
  <si>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</si>
  <si>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</si>
  <si>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</si>
  <si>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</si>
  <si>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</si>
  <si>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</si>
  <si>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</si>
  <si>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</si>
  <si>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</si>
  <si>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</si>
  <si>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</si>
  <si>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</si>
  <si>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</si>
  <si>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</si>
  <si>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</si>
  <si>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</si>
  <si>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</si>
  <si>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</si>
  <si>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</si>
  <si>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</si>
  <si>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</si>
  <si>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</si>
  <si>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</si>
  <si>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</si>
  <si>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</si>
  <si>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</si>
  <si>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</si>
  <si>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</si>
  <si>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</si>
  <si>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</si>
  <si>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</si>
  <si>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</si>
  <si>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</si>
  <si>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</si>
  <si>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</si>
  <si>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</si>
  <si>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</si>
  <si>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</si>
  <si>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</si>
  <si>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</si>
  <si>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</si>
  <si>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</si>
  <si>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</si>
  <si>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</si>
  <si>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</si>
  <si>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</si>
  <si>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</si>
  <si>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</si>
  <si>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</si>
  <si>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</si>
  <si>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</si>
  <si>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</si>
  <si>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</si>
  <si>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</si>
  <si>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</si>
  <si>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</si>
  <si>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</si>
  <si>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</si>
  <si>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</si>
  <si>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</si>
  <si>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</si>
  <si>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</si>
  <si>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</si>
  <si>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</si>
  <si>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</si>
  <si>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</si>
  <si>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</si>
  <si>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</si>
  <si>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</si>
  <si>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</si>
  <si>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</si>
  <si>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</si>
  <si>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</si>
  <si>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</si>
  <si>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</si>
  <si>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</si>
  <si>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</si>
  <si>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</si>
  <si>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</si>
  <si>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</si>
  <si>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</si>
  <si>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</si>
  <si>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</si>
  <si>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</si>
  <si>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</si>
  <si>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</si>
  <si>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</si>
  <si>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</si>
  <si>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</si>
  <si>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</si>
  <si>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</si>
  <si>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</si>
  <si>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</si>
  <si>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</si>
  <si>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</si>
  <si>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</si>
  <si>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</si>
  <si>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</si>
  <si>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</si>
  <si>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</si>
  <si>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</si>
  <si>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</si>
  <si>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</si>
  <si>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</si>
  <si>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</si>
  <si>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</si>
  <si>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</si>
  <si>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</si>
  <si>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</si>
  <si>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</si>
  <si>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</si>
  <si>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</si>
  <si>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</si>
  <si>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</si>
  <si>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</si>
  <si>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</si>
  <si>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</si>
  <si>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</si>
  <si>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</si>
  <si>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</si>
  <si>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</si>
  <si>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</si>
  <si>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</si>
  <si>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</si>
  <si>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</si>
  <si>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</si>
  <si>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</si>
  <si>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</si>
  <si>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</si>
  <si>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</si>
  <si>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</si>
  <si>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</si>
  <si>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</si>
  <si>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</si>
  <si>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</si>
  <si>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</si>
  <si>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</si>
  <si>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</si>
  <si>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</si>
  <si>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</si>
  <si>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</si>
  <si>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</si>
  <si>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</si>
  <si>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</si>
  <si>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</si>
  <si>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</si>
  <si>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</si>
  <si>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</si>
  <si>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</si>
  <si>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</si>
  <si>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</si>
  <si>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</si>
  <si>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</si>
  <si>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</si>
  <si>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</si>
  <si>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</si>
  <si>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</si>
  <si>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</si>
  <si>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</si>
  <si>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</si>
  <si>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</si>
  <si>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</si>
  <si>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</si>
  <si>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</si>
  <si>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</si>
  <si>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</si>
  <si>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</si>
  <si>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</si>
  <si>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</si>
  <si>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</si>
  <si>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</si>
  <si>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</si>
  <si>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</si>
  <si>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</si>
  <si>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</si>
  <si>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</si>
  <si>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</si>
  <si>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</si>
  <si>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</si>
  <si>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</si>
  <si>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</si>
  <si>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</si>
  <si>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</si>
  <si>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</si>
  <si>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</si>
  <si>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</si>
  <si>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</si>
  <si>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</si>
  <si>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</si>
  <si>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</si>
  <si>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</si>
  <si>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</si>
  <si>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</si>
  <si>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</si>
  <si>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</si>
  <si>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</si>
  <si>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</si>
  <si>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</si>
  <si>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</si>
  <si>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</si>
  <si>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</si>
  <si>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</si>
  <si>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</si>
  <si>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</si>
  <si>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</si>
  <si>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</si>
  <si>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</si>
  <si>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</si>
  <si>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</si>
  <si>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</si>
  <si>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</si>
  <si>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</si>
  <si>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</si>
  <si>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</si>
  <si>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</si>
  <si>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</si>
  <si>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</si>
  <si>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</si>
  <si>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</si>
  <si>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</si>
  <si>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</si>
  <si>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</si>
  <si>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</si>
  <si>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</si>
  <si>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</si>
  <si>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</si>
  <si>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</si>
  <si>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</si>
  <si>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</si>
  <si>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</si>
  <si>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</si>
  <si>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</si>
  <si>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</si>
  <si>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</si>
  <si>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</si>
  <si>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</si>
  <si>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</si>
  <si>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</si>
  <si>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</si>
  <si>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</si>
  <si>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</si>
  <si>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</si>
  <si>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</si>
  <si>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</si>
  <si>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</si>
  <si>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</si>
  <si>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</si>
  <si>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</si>
  <si>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</si>
  <si>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</si>
  <si>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</si>
  <si>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</si>
  <si>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</si>
  <si>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</si>
  <si>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</si>
  <si>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</si>
  <si>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</si>
  <si>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</si>
  <si>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</si>
  <si>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</si>
  <si>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</si>
  <si>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</si>
  <si>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</si>
  <si>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</si>
  <si>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</si>
  <si>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</si>
  <si>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</si>
  <si>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</si>
  <si>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</si>
  <si>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</si>
  <si>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</si>
  <si>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</si>
  <si>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</si>
  <si>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</si>
  <si>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</si>
  <si>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</si>
  <si>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</si>
  <si>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</si>
  <si>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</si>
  <si>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</si>
  <si>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</si>
  <si>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</si>
  <si>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</si>
  <si>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</si>
  <si>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</si>
  <si>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</si>
  <si>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</si>
  <si>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</si>
  <si>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</si>
  <si>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</si>
  <si>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</si>
  <si>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</si>
  <si>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</si>
  <si>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</si>
  <si>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</si>
  <si>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</si>
  <si>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</si>
  <si>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</si>
  <si>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</si>
  <si>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</si>
  <si>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</si>
  <si>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</si>
  <si>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</si>
  <si>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</si>
  <si>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</si>
  <si>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</si>
  <si>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</si>
  <si>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</si>
  <si>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</si>
  <si>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</si>
  <si>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</si>
  <si>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</si>
  <si>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</si>
  <si>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</si>
  <si>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</si>
  <si>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</si>
  <si>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</si>
  <si>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</si>
  <si>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</si>
  <si>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</si>
  <si>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</si>
  <si>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</si>
  <si>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</si>
  <si>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</si>
  <si>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</si>
  <si>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</si>
  <si>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</si>
  <si>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</si>
  <si>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</si>
  <si>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</si>
  <si>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</si>
  <si>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</si>
  <si>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</si>
  <si>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</si>
  <si>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</si>
  <si>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</si>
  <si>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</si>
  <si>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</si>
  <si>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</si>
  <si>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</si>
  <si>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</si>
  <si>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</si>
  <si>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</si>
  <si>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</si>
  <si>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</si>
  <si>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</si>
  <si>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</si>
  <si>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</si>
  <si>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</si>
  <si>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</si>
  <si>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</si>
  <si>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</si>
  <si>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</si>
  <si>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</si>
  <si>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</si>
  <si>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</si>
  <si>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</si>
  <si>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</si>
  <si>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</si>
  <si>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</si>
  <si>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</si>
  <si>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</si>
  <si>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</si>
  <si>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</si>
  <si>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</si>
  <si>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</si>
  <si>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</si>
  <si>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</si>
  <si>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</si>
  <si>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</si>
  <si>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</si>
  <si>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</si>
  <si>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</si>
  <si>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</si>
  <si>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</si>
  <si>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</si>
  <si>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</si>
  <si>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</si>
  <si>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</si>
  <si>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</si>
  <si>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</si>
  <si>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</si>
  <si>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</si>
  <si>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</si>
  <si>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</si>
  <si>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</si>
  <si>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</si>
  <si>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</si>
  <si>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</si>
  <si>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</si>
  <si>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</si>
  <si>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</si>
  <si>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</si>
  <si>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</si>
  <si>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</si>
  <si>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</si>
  <si>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</si>
  <si>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</si>
  <si>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</si>
  <si>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</si>
  <si>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</si>
  <si>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</si>
  <si>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</si>
  <si>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</si>
  <si>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</si>
  <si>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</si>
  <si>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</si>
  <si>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</si>
  <si>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</si>
  <si>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</si>
  <si>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</si>
  <si>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</si>
  <si>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</si>
  <si>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</si>
  <si>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</si>
  <si>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</si>
  <si>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</si>
  <si>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</si>
  <si>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</si>
  <si>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</si>
  <si>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</si>
  <si>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</si>
  <si>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</si>
  <si>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</si>
  <si>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</si>
  <si>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</si>
  <si>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</si>
  <si>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</si>
  <si>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</si>
  <si>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</si>
  <si>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</si>
  <si>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</si>
  <si>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</si>
  <si>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</si>
  <si>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</si>
  <si>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</si>
  <si>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</si>
  <si>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</si>
  <si>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</si>
  <si>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</si>
  <si>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</si>
  <si>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</si>
  <si>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</si>
  <si>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</si>
  <si>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</si>
  <si>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</si>
  <si>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</si>
  <si>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</si>
  <si>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</si>
  <si>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</si>
  <si>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</si>
  <si>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</si>
  <si>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</si>
  <si>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</si>
  <si>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</si>
  <si>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</si>
  <si>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</si>
  <si>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</si>
  <si>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</si>
  <si>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</si>
  <si>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</si>
  <si>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</si>
  <si>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</si>
  <si>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</si>
  <si>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</si>
  <si>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</si>
  <si>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</si>
  <si>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</si>
  <si>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</si>
  <si>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</si>
  <si>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</si>
  <si>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</si>
  <si>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</si>
  <si>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</si>
  <si>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</si>
  <si>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</si>
  <si>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</si>
  <si>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</si>
  <si>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</si>
  <si>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</si>
  <si>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</si>
  <si>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</si>
  <si>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</si>
  <si>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</si>
  <si>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</si>
  <si>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</si>
  <si>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</si>
  <si>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</si>
  <si>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</si>
  <si>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</si>
  <si>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</si>
  <si>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</si>
  <si>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</si>
  <si>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</si>
  <si>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</si>
  <si>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</si>
  <si>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</si>
  <si>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</si>
  <si>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</si>
  <si>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</si>
  <si>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</si>
  <si>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</si>
  <si>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</si>
  <si>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</si>
  <si>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</si>
  <si>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</si>
  <si>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</si>
  <si>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</si>
  <si>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</si>
  <si>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</si>
  <si>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</si>
  <si>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</si>
  <si>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</si>
  <si>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</si>
  <si>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</si>
  <si>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</si>
  <si>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</si>
  <si>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</si>
  <si>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</si>
  <si>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</si>
  <si>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</si>
  <si>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</si>
  <si>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</si>
  <si>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</si>
  <si>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</si>
  <si>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</si>
  <si>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</si>
  <si>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</si>
  <si>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</si>
  <si>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</si>
  <si>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</si>
  <si>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</si>
  <si>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</si>
  <si>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</si>
  <si>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</si>
  <si>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</si>
  <si>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</si>
  <si>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</si>
  <si>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</si>
  <si>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</si>
  <si>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</si>
  <si>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</si>
  <si>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</si>
  <si>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</si>
  <si>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</si>
  <si>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</si>
  <si>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</si>
  <si>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</si>
  <si>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</si>
  <si>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</si>
  <si>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</si>
  <si>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</si>
  <si>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</si>
  <si>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</si>
  <si>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</si>
  <si>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</si>
  <si>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</si>
  <si>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</si>
  <si>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</si>
  <si>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</si>
  <si>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</si>
  <si>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</si>
  <si>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</si>
  <si>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</si>
  <si>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</si>
  <si>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</si>
  <si>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</si>
  <si>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</si>
  <si>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</si>
  <si>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</si>
  <si>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</si>
  <si>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</si>
  <si>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</si>
  <si>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</si>
  <si>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</si>
  <si>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</si>
  <si>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</si>
  <si>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</si>
  <si>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</si>
  <si>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</si>
  <si>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</si>
  <si>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</si>
  <si>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</si>
  <si>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</si>
  <si>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</si>
  <si>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</si>
  <si>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</si>
  <si>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</si>
  <si>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</si>
  <si>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</si>
  <si>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</si>
  <si>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</si>
  <si>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</si>
  <si>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</si>
  <si>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</si>
  <si>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</si>
  <si>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</si>
  <si>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</si>
  <si>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</si>
  <si>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</si>
  <si>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</si>
  <si>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</si>
  <si>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</si>
  <si>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</si>
  <si>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</si>
  <si>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</si>
  <si>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</si>
  <si>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</si>
  <si>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</si>
  <si>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</si>
  <si>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</si>
  <si>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</si>
  <si>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</si>
  <si>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</si>
  <si>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</si>
  <si>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</si>
  <si>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</si>
  <si>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</si>
  <si>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</si>
  <si>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</si>
  <si>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</si>
  <si>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</si>
  <si>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</si>
  <si>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</si>
  <si>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</si>
  <si>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</si>
  <si>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</si>
  <si>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</si>
  <si>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</si>
  <si>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</si>
  <si>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</si>
  <si>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</si>
  <si>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</si>
  <si>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</si>
  <si>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</si>
  <si>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</si>
  <si>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</si>
  <si>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</si>
  <si>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</si>
  <si>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</si>
  <si>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</si>
  <si>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</si>
  <si>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</si>
  <si>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</si>
  <si>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</si>
  <si>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</si>
  <si>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</si>
  <si>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</si>
  <si>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</si>
  <si>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</si>
  <si>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</si>
  <si>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</si>
  <si>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</si>
  <si>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</si>
  <si>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</si>
  <si>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</si>
  <si>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</si>
  <si>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</si>
  <si>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</si>
  <si>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</si>
  <si>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</si>
  <si>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</si>
  <si>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</si>
  <si>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</si>
  <si>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</si>
  <si>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</si>
  <si>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</si>
  <si>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</si>
  <si>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</si>
  <si>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</si>
  <si>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</si>
  <si>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</si>
  <si>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</si>
  <si>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</si>
  <si>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</si>
  <si>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</si>
  <si>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</si>
  <si>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</si>
  <si>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</si>
  <si>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</si>
  <si>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</si>
  <si>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</si>
  <si>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</si>
  <si>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</si>
  <si>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</si>
  <si>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</si>
  <si>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</si>
  <si>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</si>
  <si>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</si>
  <si>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</si>
  <si>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</si>
  <si>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</si>
  <si>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</si>
  <si>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</si>
  <si>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</si>
  <si>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</si>
  <si>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</si>
  <si>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</si>
  <si>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</si>
  <si>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</si>
  <si>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</si>
  <si>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</si>
  <si>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</si>
  <si>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</si>
  <si>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</si>
  <si>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</si>
  <si>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</si>
  <si>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</si>
  <si>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</si>
  <si>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</si>
  <si>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</si>
  <si>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</si>
  <si>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</si>
  <si>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</si>
  <si>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</si>
  <si>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</si>
  <si>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</si>
  <si>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</si>
  <si>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</si>
  <si>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</si>
  <si>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</si>
  <si>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</si>
  <si>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</si>
  <si>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</si>
  <si>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</si>
  <si>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</si>
  <si>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</si>
  <si>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</si>
  <si>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</si>
  <si>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</si>
  <si>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</si>
  <si>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</si>
  <si>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</si>
  <si>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</si>
  <si>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</si>
  <si>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</si>
  <si>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</si>
  <si>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</si>
  <si>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</si>
  <si>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</si>
  <si>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</si>
  <si>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</si>
  <si>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</si>
  <si>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</si>
  <si>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</si>
  <si>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</si>
  <si>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</si>
  <si>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</si>
  <si>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</si>
  <si>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</si>
  <si>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</si>
  <si>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</si>
  <si>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</si>
  <si>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</si>
  <si>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</si>
  <si>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</si>
  <si>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</si>
  <si>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</si>
  <si>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</si>
  <si>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</si>
  <si>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</si>
  <si>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</si>
  <si>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</si>
  <si>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</si>
  <si>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</si>
  <si>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</si>
  <si>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</si>
  <si>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</si>
  <si>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</si>
  <si>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</si>
  <si>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</si>
  <si>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</si>
  <si>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</si>
  <si>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</si>
  <si>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</si>
  <si>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</si>
  <si>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</si>
  <si>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</si>
  <si>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</si>
  <si>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</si>
  <si>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</si>
  <si>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</si>
  <si>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</si>
  <si>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</si>
  <si>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</si>
  <si>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</si>
  <si>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</si>
  <si>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</si>
  <si>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</si>
  <si>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</si>
  <si>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</si>
  <si>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</si>
  <si>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</si>
  <si>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</si>
  <si>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</si>
  <si>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</si>
  <si>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</si>
  <si>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</si>
  <si>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</si>
  <si>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</si>
  <si>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</si>
  <si>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</si>
  <si>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</si>
  <si>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</si>
  <si>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</si>
  <si>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</si>
  <si>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</si>
  <si>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</si>
  <si>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</si>
  <si>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</si>
  <si>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</si>
  <si>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</si>
  <si>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</si>
  <si>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</si>
  <si>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</si>
  <si>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</si>
  <si>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</si>
  <si>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</si>
  <si>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</si>
  <si>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</si>
  <si>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</si>
  <si>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</si>
  <si>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</si>
  <si>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</si>
  <si>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</si>
  <si>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</si>
  <si>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</si>
  <si>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</si>
  <si>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</si>
  <si>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</si>
  <si>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</si>
  <si>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</si>
  <si>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</si>
  <si>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</si>
  <si>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</si>
  <si>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</si>
  <si>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</si>
  <si>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</si>
  <si>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</si>
  <si>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</si>
  <si>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</si>
  <si>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</si>
  <si>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</si>
  <si>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</si>
  <si>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</si>
  <si>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</si>
  <si>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</si>
  <si>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</si>
  <si>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</si>
  <si>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</si>
  <si>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</si>
  <si>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</si>
  <si>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</si>
  <si>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</si>
  <si>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</si>
  <si>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</si>
  <si>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</si>
  <si>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</si>
  <si>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</si>
  <si>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</si>
  <si>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</si>
  <si>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</si>
  <si>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</si>
  <si>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</si>
  <si>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</si>
  <si>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</si>
  <si>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</si>
  <si>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</si>
  <si>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</si>
  <si>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</si>
  <si>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</si>
  <si>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</si>
  <si>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</si>
  <si>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</si>
  <si>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</si>
  <si>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</si>
  <si>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</si>
  <si>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</si>
  <si>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</si>
  <si>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</si>
  <si>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</si>
  <si>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</si>
  <si>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</si>
  <si>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</si>
  <si>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</si>
  <si>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</si>
  <si>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</si>
  <si>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</si>
  <si>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</si>
  <si>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</si>
  <si>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</si>
  <si>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</si>
  <si>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</si>
  <si>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</si>
  <si>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</si>
  <si>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</si>
  <si>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</si>
  <si>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</si>
  <si>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</si>
  <si>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</si>
  <si>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</si>
  <si>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</si>
  <si>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</si>
  <si>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</si>
  <si>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</si>
  <si>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</si>
  <si>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</si>
  <si>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</si>
  <si>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</si>
  <si>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</si>
  <si>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</si>
  <si>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</si>
  <si>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</si>
  <si>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</si>
  <si>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</si>
  <si>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</si>
  <si>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</si>
  <si>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</si>
  <si>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</si>
  <si>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</si>
  <si>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</si>
  <si>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</si>
  <si>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</si>
  <si>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</si>
  <si>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</si>
  <si>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</si>
  <si>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</si>
  <si>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</si>
  <si>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</si>
  <si>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</si>
  <si>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</si>
  <si>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</si>
  <si>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</si>
  <si>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</si>
  <si>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</si>
  <si>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</si>
  <si>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</si>
  <si>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</si>
  <si>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</si>
  <si>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</si>
  <si>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</si>
  <si>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</si>
  <si>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</si>
  <si>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</si>
  <si>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</si>
  <si>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</si>
  <si>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</si>
  <si>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</si>
  <si>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</si>
  <si>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</si>
  <si>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</si>
  <si>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</si>
  <si>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</si>
  <si>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</si>
  <si>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</si>
  <si>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</si>
  <si>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</si>
  <si>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</si>
  <si>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</si>
  <si>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</si>
  <si>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</si>
  <si>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</si>
  <si>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</si>
  <si>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</si>
  <si>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</si>
  <si>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</si>
  <si>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</si>
  <si>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</si>
  <si>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</si>
  <si>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</si>
  <si>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</si>
  <si>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</si>
  <si>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</si>
  <si>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</si>
  <si>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</si>
  <si>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</si>
  <si>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</si>
  <si>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</si>
  <si>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</si>
  <si>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</si>
  <si>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</si>
  <si>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</si>
  <si>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</si>
  <si>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</si>
  <si>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</si>
  <si>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</si>
  <si>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</si>
  <si>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</si>
  <si>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</si>
  <si>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</si>
  <si>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</si>
  <si>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</si>
  <si>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</si>
  <si>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</si>
  <si>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</si>
  <si>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</si>
  <si>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</si>
  <si>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</si>
  <si>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</si>
  <si>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</si>
  <si>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</si>
  <si>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</si>
  <si>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</si>
  <si>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</si>
  <si>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</si>
  <si>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</si>
  <si>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</si>
  <si>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</si>
  <si>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</si>
  <si>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</si>
  <si>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</si>
  <si>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</si>
  <si>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</si>
  <si>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</si>
  <si>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</si>
  <si>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</si>
  <si>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</si>
  <si>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</si>
  <si>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</si>
  <si>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</si>
  <si>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</si>
  <si>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</si>
  <si>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</si>
  <si>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</si>
  <si>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</si>
  <si>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</si>
  <si>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</si>
  <si>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</si>
  <si>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</si>
  <si>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</si>
  <si>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</si>
  <si>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</si>
  <si>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</si>
  <si>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</si>
  <si>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</si>
  <si>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</si>
  <si>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</si>
  <si>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</si>
  <si>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</si>
  <si>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</si>
  <si>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</si>
  <si>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</si>
  <si>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</si>
  <si>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</si>
  <si>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</si>
  <si>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</si>
  <si>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</si>
  <si>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</si>
  <si>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</si>
  <si>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</si>
  <si>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</si>
  <si>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</si>
  <si>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</si>
  <si>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</si>
  <si>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</si>
  <si>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</si>
  <si>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</si>
  <si>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</si>
  <si>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</si>
  <si>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</si>
  <si>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</si>
  <si>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</si>
  <si>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</si>
  <si>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</si>
  <si>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</si>
  <si>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</si>
  <si>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</si>
  <si>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</si>
  <si>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</si>
  <si>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</si>
  <si>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</si>
  <si>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</si>
  <si>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</si>
  <si>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</si>
  <si>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</si>
  <si>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</si>
  <si>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</si>
  <si>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</si>
  <si>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</si>
  <si>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</si>
  <si>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</si>
  <si>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</si>
  <si>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</si>
  <si>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</si>
  <si>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</si>
  <si>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</si>
  <si>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</si>
  <si>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</si>
  <si>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</si>
  <si>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</si>
  <si>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</si>
  <si>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</si>
  <si>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</si>
  <si>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</si>
  <si>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</si>
  <si>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</si>
  <si>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</si>
  <si>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</si>
  <si>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</si>
  <si>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</si>
  <si>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</si>
  <si>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</si>
  <si>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</si>
  <si>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</si>
  <si>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</si>
  <si>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</si>
  <si>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</si>
  <si>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</si>
  <si>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</si>
  <si>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</si>
  <si>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</si>
  <si>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</si>
  <si>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</si>
  <si>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</si>
  <si>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</si>
  <si>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</si>
  <si>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</si>
  <si>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</si>
  <si>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</si>
  <si>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</si>
  <si>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</si>
  <si>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</si>
  <si>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</si>
  <si>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</si>
  <si>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</si>
  <si>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</si>
  <si>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</si>
  <si>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</si>
  <si>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</si>
  <si>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</si>
  <si>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</si>
  <si>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</si>
  <si>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</si>
  <si>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</si>
  <si>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</si>
  <si>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</si>
  <si>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</si>
  <si>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</si>
  <si>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</si>
  <si>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</si>
  <si>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</si>
  <si>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</si>
  <si>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</si>
  <si>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</si>
  <si>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</si>
  <si>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</si>
  <si>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</si>
  <si>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</si>
  <si>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</si>
  <si>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</si>
  <si>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</si>
  <si>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</si>
  <si>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</si>
  <si>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</si>
  <si>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</si>
  <si>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</si>
  <si>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</si>
  <si>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</si>
  <si>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</si>
  <si>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</si>
  <si>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</si>
  <si>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</si>
  <si>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</si>
  <si>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</si>
  <si>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</si>
  <si>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</si>
  <si>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</si>
  <si>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</si>
  <si>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</si>
  <si>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</si>
  <si>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</si>
  <si>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</si>
  <si>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</si>
  <si>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</si>
  <si>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</si>
  <si>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</si>
  <si>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</si>
  <si>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</si>
  <si>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</si>
  <si>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</si>
  <si>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</si>
  <si>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</si>
  <si>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</si>
  <si>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</si>
  <si>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</si>
  <si>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</si>
  <si>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</si>
  <si>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</si>
  <si>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</si>
  <si>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</si>
  <si>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</si>
  <si>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</si>
  <si>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</si>
  <si>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</si>
  <si>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</si>
  <si>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</si>
  <si>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</si>
  <si>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</si>
  <si>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</si>
  <si>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</si>
  <si>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</si>
  <si>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</si>
  <si>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</si>
  <si>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</si>
  <si>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</si>
  <si>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</si>
  <si>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</si>
  <si>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</si>
  <si>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</si>
  <si>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</si>
  <si>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</si>
  <si>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</si>
  <si>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</si>
  <si>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</si>
  <si>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</si>
  <si>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</si>
  <si>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</si>
  <si>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</si>
  <si>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</si>
  <si>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</si>
  <si>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</si>
  <si>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</si>
  <si>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</si>
  <si>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</si>
  <si>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</si>
  <si>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</si>
  <si>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</si>
  <si>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</si>
  <si>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</si>
  <si>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</si>
  <si>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</si>
  <si>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</si>
  <si>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</si>
  <si>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</si>
  <si>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</si>
  <si>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</si>
  <si>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</si>
  <si>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</si>
  <si>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</si>
  <si>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</si>
  <si>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</si>
  <si>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</si>
  <si>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</si>
  <si>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</si>
  <si>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</si>
  <si>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</si>
  <si>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</si>
  <si>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</si>
  <si>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</si>
  <si>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</si>
  <si>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</si>
  <si>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</si>
  <si>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</si>
  <si>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</si>
  <si>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</si>
  <si>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</si>
  <si>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</si>
  <si>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</si>
  <si>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</si>
  <si>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</si>
  <si>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</si>
  <si>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</si>
  <si>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</si>
  <si>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</si>
  <si>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</si>
  <si>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</si>
  <si>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</si>
  <si>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</si>
  <si>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</si>
  <si>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</si>
  <si>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</si>
  <si>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</si>
  <si>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</si>
  <si>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</si>
  <si>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</si>
  <si>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</si>
  <si>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</si>
  <si>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</si>
  <si>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</si>
  <si>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</si>
  <si>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</si>
  <si>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</si>
  <si>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</si>
  <si>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</si>
  <si>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</si>
  <si>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</si>
  <si>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</si>
  <si>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</si>
  <si>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</si>
  <si>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</si>
  <si>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</si>
  <si>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</si>
  <si>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</si>
  <si>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</si>
  <si>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</si>
  <si>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</si>
  <si>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</si>
  <si>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</si>
  <si>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</si>
  <si>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</si>
  <si>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</si>
  <si>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</si>
  <si>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</si>
  <si>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</si>
  <si>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</si>
  <si>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</si>
  <si>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</si>
  <si>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</si>
  <si>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</si>
  <si>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</si>
  <si>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</si>
  <si>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</si>
  <si>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</si>
  <si>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</si>
  <si>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</si>
  <si>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</si>
  <si>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</si>
  <si>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</si>
  <si>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</si>
  <si>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</si>
  <si>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</si>
  <si>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</si>
  <si>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</si>
  <si>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</si>
  <si>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</si>
  <si>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</si>
  <si>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</si>
  <si>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</si>
  <si>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</si>
  <si>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</si>
  <si>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</si>
  <si>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</si>
  <si>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</si>
  <si>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</si>
  <si>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</si>
  <si>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</si>
  <si>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</si>
  <si>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</si>
  <si>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</si>
  <si>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</si>
  <si>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</si>
  <si>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</si>
  <si>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</si>
  <si>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</si>
  <si>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</si>
  <si>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</si>
  <si>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</si>
  <si>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</si>
  <si>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</si>
  <si>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</si>
  <si>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</si>
  <si>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</si>
  <si>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</si>
  <si>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</si>
  <si>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</si>
  <si>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</si>
  <si>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</si>
  <si>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</si>
  <si>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</si>
  <si>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</si>
  <si>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</si>
  <si>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</si>
  <si>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</si>
  <si>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</si>
  <si>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</si>
  <si>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</si>
  <si>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</si>
  <si>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</si>
  <si>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</si>
  <si>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</si>
  <si>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</si>
  <si>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</si>
  <si>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</si>
  <si>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</si>
  <si>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</si>
  <si>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</si>
  <si>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</si>
  <si>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</si>
  <si>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</si>
  <si>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</si>
  <si>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</si>
  <si>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</si>
  <si>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</si>
  <si>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</si>
  <si>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</si>
  <si>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</si>
  <si>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</si>
  <si>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</si>
  <si>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</si>
  <si>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</si>
  <si>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</si>
  <si>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</si>
  <si>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</si>
  <si>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</si>
  <si>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</si>
  <si>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</si>
  <si>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</si>
  <si>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</si>
  <si>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</si>
  <si>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</si>
  <si>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</si>
  <si>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</si>
  <si>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</si>
  <si>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</si>
  <si>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</si>
  <si>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</si>
  <si>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</si>
  <si>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</si>
  <si>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</si>
  <si>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</si>
  <si>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</si>
  <si>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</si>
  <si>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</si>
  <si>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</si>
  <si>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</si>
  <si>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</si>
  <si>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</si>
  <si>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</si>
  <si>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</si>
  <si>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</si>
  <si>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</si>
  <si>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</si>
  <si>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</si>
  <si>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</si>
  <si>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</si>
  <si>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</si>
  <si>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</si>
  <si>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</si>
  <si>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</si>
  <si>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</si>
  <si>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</si>
  <si>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</si>
  <si>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</si>
  <si>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</si>
  <si>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</si>
  <si>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</si>
  <si>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</si>
  <si>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</si>
  <si>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</si>
  <si>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</si>
  <si>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</si>
  <si>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</si>
  <si>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</si>
  <si>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</si>
  <si>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</si>
  <si>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</si>
  <si>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</si>
  <si>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</si>
  <si>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</si>
  <si>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</si>
  <si>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</si>
  <si>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</si>
  <si>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</si>
  <si>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</si>
  <si>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</si>
  <si>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</si>
  <si>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</si>
  <si>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</si>
  <si>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</si>
  <si>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</si>
  <si>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</si>
  <si>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</si>
  <si>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</si>
  <si>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</si>
  <si>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</si>
  <si>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</si>
  <si>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</si>
  <si>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</si>
  <si>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</si>
  <si>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</si>
  <si>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</si>
  <si>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</si>
  <si>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</si>
  <si>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</si>
  <si>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</si>
  <si>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</si>
  <si>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</si>
  <si>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</si>
  <si>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</si>
  <si>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</si>
  <si>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</si>
  <si>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</si>
  <si>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</si>
  <si>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</si>
  <si>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</si>
  <si>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</si>
  <si>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</si>
  <si>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</si>
  <si>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</si>
  <si>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</si>
  <si>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</si>
  <si>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</si>
  <si>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</si>
  <si>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</si>
  <si>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</si>
  <si>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</si>
  <si>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</si>
  <si>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</si>
  <si>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</si>
  <si>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</si>
  <si>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</si>
  <si>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</si>
  <si>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</si>
  <si>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</si>
  <si>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</si>
  <si>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</si>
  <si>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</si>
  <si>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</si>
  <si>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</si>
  <si>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</si>
  <si>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</si>
  <si>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</si>
  <si>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</si>
  <si>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</si>
  <si>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</si>
  <si>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</si>
  <si>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</si>
  <si>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</si>
  <si>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</si>
  <si>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</si>
  <si>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</si>
  <si>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</si>
  <si>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</si>
  <si>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</si>
  <si>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</si>
  <si>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</si>
  <si>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</si>
  <si>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</si>
  <si>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</si>
  <si>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</si>
  <si>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</si>
  <si>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</si>
  <si>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</si>
  <si>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</si>
  <si>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</si>
  <si>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</si>
  <si>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</si>
  <si>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</si>
  <si>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</si>
  <si>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</si>
  <si>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</si>
  <si>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</si>
  <si>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</si>
  <si>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</si>
  <si>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</si>
  <si>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</si>
  <si>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</si>
  <si>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</si>
  <si>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</si>
  <si>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</si>
  <si>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</si>
  <si>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</si>
  <si>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</si>
  <si>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</si>
  <si>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</si>
  <si>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</si>
  <si>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</si>
  <si>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</si>
  <si>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</si>
  <si>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</si>
  <si>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</si>
  <si>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</si>
  <si>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</si>
  <si>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</si>
  <si>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</si>
  <si>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</si>
  <si>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</si>
  <si>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</si>
  <si>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</si>
  <si>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</si>
  <si>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</si>
  <si>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</si>
  <si>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</si>
  <si>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</si>
  <si>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</si>
  <si>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</si>
  <si>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</si>
  <si>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</si>
  <si>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</si>
  <si>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</si>
  <si>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</si>
  <si>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</si>
  <si>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</si>
  <si>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</si>
  <si>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</si>
  <si>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</si>
  <si>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</si>
  <si>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</si>
  <si>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</si>
  <si>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</si>
  <si>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</si>
  <si>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</si>
  <si>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</si>
  <si>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</si>
  <si>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</si>
  <si>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</si>
  <si>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</si>
  <si>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</si>
  <si>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</si>
  <si>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</si>
  <si>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</si>
  <si>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</si>
  <si>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</si>
  <si>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</si>
  <si>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</si>
  <si>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</si>
  <si>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</si>
  <si>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</si>
  <si>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</si>
  <si>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</si>
  <si>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</si>
  <si>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</si>
  <si>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</si>
  <si>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</si>
  <si>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</si>
  <si>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</si>
  <si>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</si>
  <si>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</si>
  <si>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</si>
  <si>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</si>
  <si>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</si>
  <si>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</si>
  <si>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</si>
  <si>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</si>
  <si>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</si>
  <si>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</si>
  <si>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</si>
  <si>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</si>
  <si>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</si>
  <si>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</si>
  <si>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</si>
  <si>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</si>
  <si>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</si>
  <si>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</si>
  <si>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</si>
  <si>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</si>
  <si>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</si>
  <si>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</si>
  <si>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</si>
  <si>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</si>
  <si>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</si>
  <si>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</si>
  <si>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</si>
  <si>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</si>
  <si>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</si>
  <si>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</si>
  <si>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</si>
  <si>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</si>
  <si>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</si>
  <si>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</si>
  <si>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</si>
  <si>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</si>
  <si>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</si>
  <si>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</si>
  <si>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</si>
  <si>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</si>
  <si>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</si>
  <si>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</si>
  <si>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</si>
  <si>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</si>
  <si>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</si>
  <si>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</si>
  <si>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</si>
  <si>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</si>
  <si>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</si>
  <si>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</si>
  <si>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</si>
  <si>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</si>
  <si>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</si>
  <si>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</si>
  <si>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</si>
  <si>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</si>
  <si>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</si>
  <si>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</si>
  <si>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</si>
  <si>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</si>
  <si>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</si>
  <si>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</si>
  <si>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</si>
  <si>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</si>
  <si>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</si>
  <si>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</si>
  <si>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</si>
  <si>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</si>
  <si>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</si>
  <si>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</si>
  <si>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</si>
  <si>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</si>
  <si>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</si>
  <si>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</si>
  <si>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</si>
  <si>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</si>
  <si>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</si>
  <si>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</si>
  <si>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</si>
  <si>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</si>
  <si>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</si>
  <si>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</si>
  <si>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</si>
  <si>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</si>
  <si>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</si>
  <si>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</si>
  <si>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</si>
  <si>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</si>
  <si>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</si>
  <si>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</si>
  <si>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</si>
  <si>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</si>
  <si>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</si>
  <si>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</si>
  <si>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</si>
  <si>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</si>
  <si>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</si>
  <si>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</si>
  <si>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</si>
  <si>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</si>
  <si>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</si>
  <si>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</si>
  <si>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</si>
  <si>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</si>
  <si>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</si>
  <si>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</si>
  <si>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</si>
  <si>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</si>
  <si>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</si>
  <si>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</si>
  <si>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</si>
  <si>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</si>
  <si>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</si>
  <si>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</si>
  <si>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</si>
  <si>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</si>
  <si>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</si>
  <si>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</si>
  <si>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</si>
  <si>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</si>
  <si>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</si>
  <si>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</si>
  <si>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</si>
  <si>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</si>
  <si>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</si>
  <si>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</si>
  <si>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</si>
  <si>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</si>
  <si>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</si>
  <si>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</si>
  <si>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</si>
  <si>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</si>
  <si>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</si>
  <si>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</si>
  <si>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</si>
  <si>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</si>
  <si>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</si>
  <si>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</si>
  <si>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</si>
  <si>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</si>
  <si>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</si>
  <si>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</si>
  <si>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</si>
  <si>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</si>
  <si>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</si>
  <si>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</si>
  <si>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</si>
  <si>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</si>
  <si>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</si>
  <si>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</si>
  <si>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</si>
  <si>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</si>
  <si>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</si>
  <si>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</si>
  <si>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</si>
  <si>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</si>
  <si>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</si>
  <si>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</si>
  <si>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</si>
  <si>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</si>
  <si>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</si>
  <si>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</si>
  <si>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</si>
  <si>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</si>
  <si>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</si>
  <si>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</si>
  <si>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</si>
  <si>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</si>
  <si>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</si>
  <si>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</si>
  <si>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</si>
  <si>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</si>
  <si>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</si>
  <si>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</si>
  <si>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</si>
  <si>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</si>
  <si>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</si>
  <si>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</si>
  <si>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</si>
  <si>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</si>
  <si>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</si>
  <si>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</si>
  <si>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</si>
  <si>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</si>
  <si>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</si>
  <si>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</si>
  <si>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</si>
  <si>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</si>
  <si>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</si>
  <si>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</si>
  <si>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</si>
  <si>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</si>
  <si>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</si>
  <si>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</si>
  <si>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</si>
  <si>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</si>
  <si>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</si>
  <si>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</si>
  <si>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</si>
  <si>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</si>
  <si>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</si>
  <si>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</si>
  <si>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</si>
  <si>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</si>
  <si>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</si>
  <si>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</si>
  <si>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</si>
  <si>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</si>
  <si>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</si>
  <si>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</si>
  <si>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</si>
  <si>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</si>
  <si>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</si>
  <si>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</si>
  <si>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</si>
  <si>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</si>
  <si>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</si>
  <si>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</si>
  <si>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</si>
  <si>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</si>
  <si>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</si>
  <si>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</si>
  <si>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</si>
  <si>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</si>
  <si>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</si>
  <si>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</si>
  <si>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</si>
  <si>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</si>
  <si>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</si>
  <si>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</si>
  <si>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</si>
  <si>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</si>
  <si>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</si>
  <si>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</si>
  <si>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</si>
  <si>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</si>
  <si>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</si>
  <si>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</si>
  <si>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</si>
  <si>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</si>
  <si>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</si>
  <si>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</si>
  <si>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</si>
  <si>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</si>
  <si>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</si>
  <si>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</si>
  <si>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</si>
  <si>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</si>
  <si>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</si>
  <si>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</si>
  <si>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</si>
  <si>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</si>
  <si>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</si>
  <si>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</si>
  <si>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</si>
  <si>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</si>
  <si>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</si>
  <si>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</si>
  <si>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</si>
  <si>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</si>
  <si>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</si>
  <si>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</si>
  <si>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</si>
  <si>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</si>
  <si>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</si>
  <si>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</si>
  <si>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</si>
  <si>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</si>
  <si>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</si>
  <si>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</si>
  <si>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</si>
  <si>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</si>
  <si>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</si>
  <si>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</si>
  <si>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</si>
  <si>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</si>
  <si>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</si>
  <si>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</si>
  <si>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</si>
  <si>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</si>
  <si>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</si>
  <si>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</si>
  <si>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</si>
  <si>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</si>
  <si>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</si>
  <si>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</si>
  <si>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</si>
  <si>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</si>
  <si>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</si>
  <si>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</si>
  <si>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</si>
  <si>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</si>
  <si>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</si>
  <si>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</si>
  <si>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</si>
  <si>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</si>
  <si>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</si>
  <si>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</si>
  <si>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</si>
  <si>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</si>
  <si>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</si>
  <si>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</si>
  <si>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</si>
  <si>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</si>
  <si>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</si>
  <si>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</si>
  <si>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</si>
  <si>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</si>
  <si>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</si>
  <si>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</si>
  <si>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</si>
  <si>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</si>
  <si>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</si>
  <si>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</si>
  <si>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</si>
  <si>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</si>
  <si>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</si>
  <si>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</si>
  <si>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</si>
  <si>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</si>
  <si>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</si>
  <si>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</si>
  <si>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</si>
  <si>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</si>
  <si>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</si>
  <si>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</si>
  <si>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</si>
  <si>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</si>
  <si>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</si>
  <si>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</si>
  <si>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</si>
  <si>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</si>
  <si>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</si>
  <si>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</si>
  <si>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</si>
  <si>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</si>
  <si>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</si>
  <si>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</si>
  <si>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</si>
  <si>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</si>
  <si>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</si>
  <si>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</si>
  <si>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</si>
  <si>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</si>
  <si>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</si>
  <si>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</si>
  <si>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</si>
  <si>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</si>
  <si>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</si>
  <si>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</si>
  <si>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</si>
  <si>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</si>
  <si>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</si>
  <si>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</si>
  <si>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</si>
  <si>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</si>
  <si>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</si>
  <si>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</si>
  <si>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</si>
  <si>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</si>
  <si>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</si>
  <si>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</si>
  <si>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</si>
  <si>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</si>
  <si>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</si>
  <si>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</si>
  <si>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</si>
  <si>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</si>
  <si>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</si>
  <si>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</si>
  <si>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</si>
  <si>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</si>
  <si>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</si>
  <si>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</si>
  <si>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</si>
  <si>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</si>
  <si>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</si>
  <si>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</si>
  <si>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</si>
  <si>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</si>
  <si>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</si>
  <si>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</si>
  <si>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</si>
  <si>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</si>
  <si>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</si>
  <si>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</si>
  <si>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</si>
  <si>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</si>
  <si>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</si>
  <si>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</si>
  <si>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</si>
  <si>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</si>
  <si>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</si>
  <si>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</si>
  <si>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</si>
  <si>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</si>
  <si>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</si>
  <si>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</si>
  <si>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</si>
  <si>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</si>
  <si>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</si>
  <si>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</si>
  <si>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</si>
  <si>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</si>
  <si>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</si>
  <si>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</si>
  <si>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</si>
  <si>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</si>
  <si>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</si>
  <si>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</si>
  <si>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</si>
  <si>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</si>
  <si>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</si>
  <si>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</si>
  <si>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</si>
  <si>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</si>
  <si>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</si>
  <si>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</si>
  <si>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</si>
  <si>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</si>
  <si>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</si>
  <si>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</si>
  <si>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</si>
  <si>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</si>
  <si>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</si>
  <si>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</si>
  <si>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</si>
  <si>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</si>
  <si>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</si>
  <si>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</si>
  <si>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</si>
  <si>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</si>
  <si>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</si>
  <si>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</si>
  <si>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</si>
  <si>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</si>
  <si>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</si>
  <si>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</si>
  <si>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</si>
  <si>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</si>
  <si>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</si>
  <si>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</si>
  <si>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</si>
  <si>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</si>
  <si>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</si>
  <si>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</si>
  <si>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</si>
  <si>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</si>
  <si>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</si>
  <si>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</si>
  <si>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</si>
  <si>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</si>
  <si>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</si>
  <si>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</si>
  <si>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</si>
  <si>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</si>
  <si>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</si>
  <si>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</si>
  <si>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</si>
  <si>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</si>
  <si>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</si>
  <si>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</si>
  <si>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</si>
  <si>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</si>
  <si>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</si>
  <si>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</si>
  <si>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</si>
  <si>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</si>
  <si>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</si>
  <si>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</si>
  <si>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</si>
  <si>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</si>
  <si>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</si>
  <si>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</si>
  <si>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</si>
  <si>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</si>
  <si>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</si>
  <si>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</si>
  <si>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</si>
  <si>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</si>
  <si>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</si>
  <si>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</si>
  <si>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</si>
  <si>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</si>
  <si>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</si>
  <si>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</si>
  <si>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</si>
  <si>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</si>
  <si>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</si>
  <si>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</si>
  <si>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</si>
  <si>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</si>
  <si>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</si>
  <si>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</si>
  <si>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</si>
  <si>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</si>
  <si>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</si>
  <si>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</si>
  <si>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</si>
  <si>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</si>
  <si>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</si>
  <si>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</si>
  <si>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</si>
  <si>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</si>
  <si>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</si>
  <si>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</si>
  <si>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</si>
  <si>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</si>
  <si>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</si>
  <si>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</si>
  <si>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</si>
  <si>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</si>
  <si>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</si>
  <si>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</si>
  <si>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</si>
  <si>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</si>
  <si>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</si>
  <si>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</si>
  <si>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</si>
  <si>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</si>
  <si>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</si>
  <si>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</si>
  <si>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</si>
  <si>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</si>
  <si>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</si>
  <si>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</si>
  <si>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</si>
  <si>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</si>
  <si>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</si>
  <si>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</si>
  <si>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</si>
  <si>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</si>
  <si>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</si>
  <si>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</si>
  <si>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</si>
  <si>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</si>
  <si>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</si>
  <si>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</si>
  <si>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</si>
  <si>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</si>
  <si>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</si>
  <si>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</si>
  <si>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</si>
  <si>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</si>
  <si>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</si>
  <si>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</si>
  <si>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</si>
  <si>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</si>
  <si>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</si>
  <si>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</si>
  <si>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</si>
  <si>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</si>
  <si>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</si>
  <si>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</si>
  <si>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</si>
  <si>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</si>
  <si>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</si>
  <si>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</si>
  <si>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</si>
  <si>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</si>
  <si>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</si>
  <si>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</si>
  <si>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</si>
  <si>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</si>
  <si>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</si>
  <si>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</si>
  <si>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</si>
  <si>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</si>
  <si>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</si>
  <si>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</si>
  <si>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</si>
  <si>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</si>
  <si>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</si>
  <si>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</si>
  <si>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</si>
  <si>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</si>
  <si>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</si>
  <si>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</si>
  <si>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</si>
  <si>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</si>
  <si>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</si>
  <si>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</si>
  <si>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</si>
  <si>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</si>
  <si>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</si>
  <si>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</si>
  <si>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</si>
  <si>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</si>
  <si>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</si>
  <si>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</si>
  <si>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</si>
  <si>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</si>
  <si>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</si>
  <si>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</si>
  <si>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</si>
  <si>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</si>
  <si>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</si>
  <si>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</si>
  <si>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</si>
  <si>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</si>
  <si>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</si>
  <si>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</si>
  <si>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</si>
  <si>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</si>
  <si>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</si>
  <si>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</si>
  <si>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</si>
  <si>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</si>
  <si>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</si>
  <si>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</si>
  <si>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</si>
  <si>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</si>
  <si>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</si>
  <si>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</si>
  <si>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</si>
  <si>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</si>
  <si>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</si>
  <si>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</si>
  <si>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</si>
  <si>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</si>
  <si>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</si>
  <si>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</si>
  <si>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</si>
  <si>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</si>
  <si>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</si>
  <si>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</si>
  <si>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</si>
  <si>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</si>
  <si>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</si>
  <si>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</si>
  <si>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</si>
  <si>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</si>
  <si>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</si>
  <si>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</si>
  <si>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</si>
  <si>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</si>
  <si>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</si>
  <si>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</si>
  <si>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</si>
  <si>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</si>
  <si>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</si>
  <si>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</si>
  <si>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</si>
  <si>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</si>
  <si>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</si>
  <si>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</si>
  <si>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</si>
  <si>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</si>
  <si>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</si>
  <si>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</si>
  <si>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</si>
  <si>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</si>
  <si>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</si>
  <si>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</si>
  <si>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</si>
  <si>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</si>
  <si>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</si>
  <si>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</si>
  <si>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</si>
  <si>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</si>
  <si>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</si>
  <si>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</si>
  <si>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</si>
  <si>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</si>
  <si>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</si>
  <si>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</si>
  <si>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</si>
  <si>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</si>
  <si>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</si>
  <si>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</si>
  <si>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</si>
  <si>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</si>
  <si>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</si>
  <si>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</si>
  <si>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</si>
  <si>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</si>
  <si>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</si>
  <si>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</si>
  <si>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</si>
  <si>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</si>
  <si>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</si>
  <si>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</si>
  <si>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</si>
  <si>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</si>
  <si>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</si>
  <si>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</si>
  <si>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</si>
  <si>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</si>
  <si>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</si>
  <si>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</si>
  <si>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</si>
  <si>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</si>
  <si>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</si>
  <si>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</si>
  <si>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</si>
  <si>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</si>
  <si>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</si>
  <si>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</si>
  <si>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</si>
  <si>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</si>
  <si>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</si>
  <si>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</si>
  <si>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</si>
  <si>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</si>
  <si>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</si>
  <si>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</si>
  <si>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</si>
  <si>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</si>
  <si>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</si>
  <si>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</si>
  <si>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</si>
  <si>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</si>
  <si>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</si>
  <si>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</si>
  <si>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</si>
  <si>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</si>
  <si>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</si>
  <si>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</si>
  <si>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</si>
  <si>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</si>
  <si>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</si>
  <si>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</si>
  <si>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</si>
  <si>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</si>
  <si>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</si>
  <si>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</si>
  <si>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</si>
  <si>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</si>
  <si>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</si>
  <si>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</si>
  <si>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</si>
  <si>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</si>
  <si>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</si>
  <si>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</si>
  <si>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</si>
  <si>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</si>
  <si>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</si>
  <si>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</si>
  <si>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</si>
  <si>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</si>
  <si>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</si>
  <si>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</si>
  <si>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</si>
  <si>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</si>
  <si>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</si>
  <si>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</si>
  <si>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</si>
  <si>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</si>
  <si>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</si>
  <si>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</si>
  <si>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</si>
  <si>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</si>
  <si>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</si>
  <si>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</si>
  <si>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</si>
  <si>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</si>
  <si>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</si>
  <si>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</si>
  <si>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</si>
  <si>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</si>
  <si>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</si>
  <si>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</si>
  <si>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</si>
  <si>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</si>
  <si>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</si>
  <si>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</si>
  <si>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</si>
  <si>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</si>
  <si>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</si>
  <si>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</si>
  <si>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</si>
  <si>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</si>
  <si>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</si>
  <si>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</si>
  <si>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</si>
  <si>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</si>
  <si>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</si>
  <si>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</si>
  <si>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</si>
  <si>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</si>
  <si>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</si>
  <si>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</si>
  <si>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</si>
  <si>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</si>
  <si>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</si>
  <si>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</si>
  <si>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</si>
  <si>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</si>
  <si>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</si>
  <si>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</si>
  <si>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</si>
  <si>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</si>
  <si>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</si>
  <si>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</si>
  <si>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</si>
  <si>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</si>
  <si>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</si>
  <si>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</si>
  <si>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</si>
  <si>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</si>
  <si>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</si>
  <si>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</si>
  <si>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</si>
  <si>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</si>
  <si>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</si>
  <si>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</si>
  <si>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</si>
  <si>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</si>
  <si>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</si>
  <si>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</si>
  <si>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</si>
  <si>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</si>
  <si>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</si>
  <si>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</si>
  <si>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</si>
  <si>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</si>
  <si>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</si>
  <si>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</si>
  <si>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</si>
  <si>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</si>
  <si>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</si>
  <si>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</si>
  <si>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</si>
  <si>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</si>
  <si>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</si>
  <si>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</si>
  <si>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</si>
  <si>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</si>
  <si>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</si>
  <si>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</si>
  <si>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</si>
  <si>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</si>
  <si>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</si>
  <si>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</si>
  <si>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</si>
  <si>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</si>
  <si>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</si>
  <si>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</si>
  <si>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</si>
  <si>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</si>
  <si>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</si>
  <si>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</si>
  <si>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</si>
  <si>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</si>
  <si>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</si>
  <si>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</si>
  <si>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</si>
  <si>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</si>
  <si>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</si>
  <si>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</si>
  <si>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</si>
  <si>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</si>
  <si>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</si>
  <si>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</si>
  <si>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</si>
  <si>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</si>
  <si>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</si>
  <si>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</si>
  <si>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</si>
  <si>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</si>
  <si>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</si>
  <si>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</si>
  <si>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</si>
  <si>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</si>
  <si>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</si>
  <si>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</si>
  <si>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</si>
  <si>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</si>
  <si>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</si>
  <si>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</si>
  <si>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</si>
  <si>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</si>
  <si>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</si>
  <si>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</si>
  <si>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</si>
  <si>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</si>
  <si>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</si>
  <si>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</si>
  <si>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</si>
  <si>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</si>
  <si>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</si>
  <si>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</si>
  <si>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</si>
  <si>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</si>
  <si>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</si>
  <si>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</si>
  <si>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</si>
  <si>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</si>
  <si>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</si>
  <si>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</si>
  <si>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</si>
  <si>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</si>
  <si>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</si>
  <si>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</si>
  <si>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</si>
  <si>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</si>
  <si>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</si>
  <si>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</si>
  <si>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</si>
  <si>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</si>
  <si>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</si>
  <si>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</si>
  <si>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</si>
  <si>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</si>
  <si>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</si>
  <si>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</si>
  <si>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</si>
  <si>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</si>
  <si>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</si>
  <si>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</si>
  <si>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</si>
  <si>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</si>
  <si>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</si>
  <si>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</si>
  <si>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</si>
  <si>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</si>
  <si>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</si>
  <si>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</si>
  <si>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</si>
  <si>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</si>
  <si>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</si>
  <si>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</si>
  <si>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</si>
  <si>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</si>
  <si>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</si>
  <si>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</si>
  <si>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</si>
  <si>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</si>
  <si>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</si>
  <si>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</si>
  <si>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</si>
  <si>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</si>
  <si>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</si>
  <si>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</si>
  <si>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</si>
  <si>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</si>
  <si>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</si>
  <si>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</si>
  <si>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</si>
  <si>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</si>
  <si>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</si>
  <si>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</si>
  <si>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</si>
  <si>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</si>
  <si>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</si>
  <si>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</si>
  <si>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</si>
  <si>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</si>
  <si>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</si>
  <si>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</si>
  <si>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</si>
  <si>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</si>
  <si>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</si>
  <si>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</si>
  <si>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</si>
  <si>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</si>
  <si>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</si>
  <si>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</si>
  <si>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</si>
  <si>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</si>
  <si>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</si>
  <si>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</si>
  <si>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</si>
  <si>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</si>
  <si>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</si>
  <si>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</si>
  <si>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</si>
  <si>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</si>
  <si>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</si>
  <si>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</si>
  <si>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</si>
  <si>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</si>
  <si>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</si>
  <si>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</si>
  <si>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</si>
  <si>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</si>
  <si>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</si>
  <si>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</si>
  <si>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</si>
  <si>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</si>
  <si>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</si>
  <si>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</si>
  <si>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</si>
  <si>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</si>
  <si>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</si>
  <si>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</si>
  <si>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</si>
  <si>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</si>
  <si>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</si>
  <si>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</si>
  <si>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</si>
  <si>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</si>
  <si>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</si>
  <si>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</si>
  <si>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</si>
  <si>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</si>
  <si>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</si>
  <si>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</si>
  <si>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</si>
  <si>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</si>
  <si>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</si>
  <si>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</si>
  <si>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</si>
  <si>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</si>
  <si>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</si>
  <si>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</si>
  <si>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</si>
  <si>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</si>
  <si>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</si>
  <si>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</si>
  <si>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</si>
  <si>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</si>
  <si>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</si>
  <si>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</si>
  <si>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</si>
  <si>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</si>
  <si>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</si>
  <si>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</si>
  <si>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</si>
  <si>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</si>
  <si>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</si>
  <si>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</si>
  <si>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</si>
  <si>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</si>
  <si>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</si>
  <si>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</si>
  <si>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</si>
  <si>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</si>
  <si>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</si>
  <si>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</si>
  <si>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</si>
  <si>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</si>
  <si>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</si>
  <si>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</si>
  <si>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</si>
  <si>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</si>
  <si>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</si>
  <si>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</si>
  <si>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</si>
  <si>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</si>
  <si>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</si>
  <si>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</si>
  <si>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</si>
  <si>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</si>
  <si>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</si>
  <si>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</si>
  <si>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</si>
  <si>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</si>
  <si>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</si>
  <si>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</si>
  <si>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</si>
  <si>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</si>
  <si>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</si>
  <si>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</si>
  <si>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</si>
  <si>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</si>
  <si>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</si>
  <si>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</si>
  <si>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</si>
  <si>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</si>
  <si>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</si>
  <si>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</si>
  <si>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</si>
  <si>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</si>
  <si>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</si>
  <si>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</si>
  <si>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</si>
  <si>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</si>
  <si>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</si>
  <si>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</si>
  <si>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</si>
  <si>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</si>
  <si>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</si>
  <si>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</si>
  <si>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</si>
  <si>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</si>
  <si>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</si>
  <si>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</si>
  <si>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</si>
  <si>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</si>
  <si>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</si>
  <si>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</si>
  <si>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</si>
  <si>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</si>
  <si>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</si>
  <si>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</si>
  <si>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</si>
  <si>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</si>
  <si>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</si>
  <si>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</si>
  <si>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</si>
  <si>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</si>
  <si>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</si>
  <si>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</si>
  <si>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</si>
  <si>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</si>
  <si>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</si>
  <si>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</si>
  <si>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</si>
  <si>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</si>
  <si>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</si>
  <si>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</si>
  <si>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</si>
  <si>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</si>
  <si>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</si>
  <si>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</si>
  <si>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</si>
  <si>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</si>
  <si>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</si>
  <si>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</si>
  <si>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</si>
  <si>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</si>
  <si>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</si>
  <si>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</si>
  <si>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</si>
  <si>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</si>
  <si>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</si>
  <si>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</si>
  <si>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</si>
  <si>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</si>
  <si>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</si>
  <si>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</si>
  <si>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</si>
  <si>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</si>
  <si>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</si>
  <si>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</si>
  <si>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</si>
  <si>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</si>
  <si>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</si>
  <si>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</si>
  <si>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</si>
  <si>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</si>
  <si>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</si>
  <si>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</si>
  <si>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</si>
  <si>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</si>
  <si>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</si>
  <si>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</si>
  <si>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</si>
  <si>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</si>
  <si>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</si>
  <si>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</si>
  <si>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</si>
  <si>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</si>
  <si>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</si>
  <si>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</si>
  <si>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</si>
  <si>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</si>
  <si>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</si>
  <si>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</si>
  <si>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</si>
  <si>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</si>
  <si>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</si>
  <si>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</si>
  <si>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</si>
  <si>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</si>
  <si>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</si>
  <si>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</si>
  <si>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</si>
  <si>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</si>
  <si>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</si>
  <si>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</si>
  <si>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</si>
  <si>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</si>
  <si>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</si>
  <si>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</si>
  <si>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</si>
  <si>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</si>
  <si>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</si>
  <si>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</si>
  <si>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</si>
  <si>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</si>
  <si>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</si>
  <si>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</si>
  <si>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</si>
  <si>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</si>
  <si>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</si>
  <si>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</si>
  <si>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</si>
  <si>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</si>
  <si>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</si>
  <si>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</si>
  <si>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</si>
  <si>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</si>
  <si>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</si>
  <si>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</si>
  <si>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</si>
  <si>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</si>
  <si>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</si>
  <si>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</si>
  <si>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</si>
  <si>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</si>
  <si>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</si>
  <si>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</si>
  <si>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</si>
  <si>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</si>
  <si>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</si>
  <si>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</si>
  <si>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</si>
  <si>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</si>
  <si>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</si>
  <si>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</si>
  <si>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</si>
  <si>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</si>
  <si>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</si>
  <si>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</si>
  <si>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</si>
  <si>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</si>
  <si>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</si>
  <si>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</si>
  <si>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</si>
  <si>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</si>
  <si>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</si>
  <si>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</si>
  <si>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</si>
  <si>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</si>
  <si>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</si>
  <si>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</si>
  <si>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</si>
  <si>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</si>
  <si>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</si>
  <si>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</si>
  <si>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</si>
  <si>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</si>
  <si>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</si>
  <si>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</si>
  <si>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</si>
  <si>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</si>
  <si>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</si>
  <si>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</si>
  <si>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</si>
  <si>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</si>
  <si>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</si>
  <si>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</si>
  <si>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</si>
  <si>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</si>
  <si>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</si>
  <si>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</si>
  <si>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</si>
  <si>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</si>
  <si>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</si>
  <si>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</si>
  <si>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</si>
  <si>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</si>
  <si>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</si>
  <si>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</si>
  <si>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</si>
  <si>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</si>
  <si>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</si>
  <si>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</si>
  <si>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</si>
  <si>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</si>
  <si>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</si>
  <si>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</si>
  <si>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</si>
  <si>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</si>
  <si>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</si>
  <si>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</si>
  <si>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</si>
  <si>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</si>
  <si>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</si>
  <si>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</si>
  <si>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</si>
  <si>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</si>
  <si>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</si>
  <si>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</si>
  <si>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</si>
  <si>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</si>
  <si>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</si>
  <si>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</si>
  <si>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</si>
  <si>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</si>
  <si>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</si>
  <si>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</si>
  <si>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</si>
  <si>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</si>
  <si>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</si>
  <si>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</si>
  <si>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</si>
  <si>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</si>
  <si>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</si>
  <si>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</si>
  <si>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</si>
  <si>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</si>
  <si>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</si>
  <si>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</si>
  <si>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</si>
  <si>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</si>
  <si>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</si>
  <si>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</si>
  <si>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</si>
  <si>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</si>
  <si>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</si>
  <si>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</si>
  <si>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</si>
  <si>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</si>
  <si>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</si>
  <si>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</si>
  <si>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</si>
  <si>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</si>
  <si>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</si>
  <si>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</si>
  <si>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</si>
  <si>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</si>
  <si>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</si>
  <si>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</si>
  <si>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</si>
  <si>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</si>
  <si>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</si>
  <si>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</si>
  <si>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</si>
  <si>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</si>
  <si>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</si>
  <si>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</si>
  <si>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</si>
  <si>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</si>
  <si>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</si>
  <si>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</si>
  <si>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</si>
  <si>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</si>
  <si>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</si>
  <si>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</si>
  <si>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</si>
  <si>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</si>
  <si>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</si>
  <si>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</si>
  <si>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</si>
  <si>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</si>
  <si>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</si>
  <si>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</si>
  <si>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</si>
  <si>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</si>
  <si>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</si>
  <si>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</si>
  <si>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</si>
  <si>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</si>
  <si>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</si>
  <si>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</si>
  <si>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</si>
  <si>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</si>
  <si>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</si>
  <si>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</si>
  <si>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</si>
  <si>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</si>
  <si>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</si>
  <si>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</si>
  <si>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</si>
  <si>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</si>
  <si>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</si>
  <si>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</si>
  <si>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</si>
  <si>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</si>
  <si>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</si>
  <si>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</si>
  <si>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</si>
  <si>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</si>
  <si>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</si>
  <si>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</si>
  <si>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</si>
  <si>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</si>
  <si>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</si>
  <si>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</si>
  <si>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</si>
  <si>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</si>
  <si>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</si>
  <si>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</si>
  <si>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</si>
  <si>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</si>
  <si>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</si>
  <si>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</si>
  <si>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</si>
  <si>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</si>
  <si>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</si>
  <si>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</si>
  <si>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</si>
  <si>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</si>
  <si>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</si>
  <si>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</si>
  <si>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</si>
  <si>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</si>
  <si>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</si>
  <si>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</si>
  <si>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</si>
  <si>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</si>
  <si>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</si>
  <si>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</si>
  <si>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</si>
  <si>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</si>
  <si>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</si>
  <si>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</si>
  <si>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</si>
  <si>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</si>
  <si>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</si>
  <si>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</si>
  <si>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</si>
  <si>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</si>
  <si>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</si>
  <si>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</si>
  <si>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</si>
  <si>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</si>
  <si>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</si>
  <si>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</si>
  <si>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</si>
  <si>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</si>
  <si>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</si>
  <si>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</si>
  <si>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</si>
  <si>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</si>
  <si>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</si>
  <si>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</si>
  <si>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</si>
  <si>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</si>
  <si>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</si>
  <si>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</si>
  <si>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</si>
  <si>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</si>
  <si>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</si>
  <si>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</si>
  <si>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</si>
  <si>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</si>
  <si>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</si>
  <si>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</si>
  <si>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</si>
  <si>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</si>
  <si>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</si>
  <si>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</si>
  <si>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</si>
  <si>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</si>
  <si>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</si>
  <si>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</si>
  <si>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</si>
  <si>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</si>
  <si>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</si>
  <si>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</si>
  <si>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</si>
  <si>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</si>
  <si>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</si>
  <si>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</si>
  <si>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</si>
  <si>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</si>
  <si>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</si>
  <si>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</si>
  <si>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</si>
  <si>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</si>
  <si>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</si>
  <si>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</si>
  <si>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</si>
  <si>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</si>
  <si>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</si>
  <si>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</si>
  <si>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</si>
  <si>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</si>
  <si>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</si>
  <si>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</si>
  <si>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</si>
  <si>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</si>
  <si>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</si>
  <si>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</si>
  <si>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</si>
  <si>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</si>
  <si>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</si>
  <si>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</si>
  <si>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</si>
  <si>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</si>
  <si>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</si>
  <si>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</si>
  <si>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</si>
  <si>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</si>
  <si>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</si>
  <si>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</si>
  <si>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</si>
  <si>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</si>
  <si>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</si>
  <si>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</si>
  <si>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</si>
  <si>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</si>
  <si>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</si>
  <si>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</si>
  <si>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</si>
  <si>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</si>
  <si>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</si>
  <si>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</si>
  <si>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</si>
  <si>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</si>
  <si>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</si>
  <si>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</si>
  <si>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</si>
  <si>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</si>
  <si>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</si>
  <si>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</si>
  <si>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</si>
  <si>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</si>
  <si>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</si>
  <si>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</si>
  <si>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</si>
  <si>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</si>
  <si>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</si>
  <si>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</si>
  <si>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</si>
  <si>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</si>
  <si>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</si>
  <si>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</si>
  <si>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</si>
  <si>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</si>
  <si>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</si>
  <si>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</si>
  <si>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</si>
  <si>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</si>
  <si>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</si>
  <si>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</si>
  <si>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</si>
  <si>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</si>
  <si>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</si>
  <si>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</si>
  <si>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</si>
  <si>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</si>
  <si>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</si>
  <si>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</si>
  <si>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</si>
  <si>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</si>
  <si>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</si>
  <si>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</si>
  <si>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</si>
  <si>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</si>
  <si>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</si>
  <si>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</si>
  <si>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</si>
  <si>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</si>
  <si>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</si>
  <si>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</si>
  <si>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</si>
  <si>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</si>
  <si>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</si>
  <si>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</si>
  <si>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</si>
  <si>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</si>
  <si>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</si>
  <si>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</si>
  <si>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</si>
  <si>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</si>
  <si>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</si>
  <si>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</si>
  <si>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</si>
  <si>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</si>
  <si>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</si>
  <si>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</si>
  <si>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</si>
  <si>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</si>
  <si>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</si>
  <si>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</si>
  <si>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</si>
  <si>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</si>
  <si>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</si>
  <si>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</si>
  <si>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</si>
  <si>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</si>
  <si>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</si>
  <si>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</si>
  <si>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</si>
  <si>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</si>
  <si>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</si>
  <si>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</si>
  <si>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</si>
  <si>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</si>
  <si>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</si>
  <si>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</si>
  <si>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</si>
  <si>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</si>
  <si>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</si>
  <si>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</si>
  <si>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</si>
  <si>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</si>
  <si>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</si>
  <si>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</si>
  <si>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</si>
  <si>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</si>
  <si>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</si>
  <si>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</si>
  <si>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</si>
  <si>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</si>
  <si>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</si>
  <si>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</si>
  <si>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</si>
  <si>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</si>
  <si>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</si>
  <si>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</si>
  <si>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</si>
  <si>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</si>
  <si>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</si>
  <si>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</si>
  <si>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</si>
  <si>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</si>
  <si>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</si>
  <si>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</si>
  <si>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</si>
  <si>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</si>
  <si>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</si>
  <si>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</si>
  <si>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</si>
  <si>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</si>
  <si>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</si>
  <si>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</si>
  <si>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</si>
  <si>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</si>
  <si>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</si>
  <si>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</si>
  <si>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</si>
  <si>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</si>
  <si>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</si>
  <si>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</si>
  <si>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</si>
  <si>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</si>
  <si>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</si>
  <si>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</si>
  <si>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</si>
  <si>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</si>
  <si>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</si>
  <si>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</si>
  <si>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</si>
  <si>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</si>
  <si>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</si>
  <si>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</si>
  <si>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</si>
  <si>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</si>
  <si>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</si>
  <si>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</si>
  <si>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</si>
  <si>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</si>
  <si>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</si>
  <si>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</si>
  <si>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</si>
  <si>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</si>
  <si>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</si>
  <si>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</si>
  <si>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</si>
  <si>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</si>
  <si>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</si>
  <si>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</si>
  <si>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</si>
  <si>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</si>
  <si>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</si>
  <si>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</si>
  <si>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</si>
  <si>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</si>
  <si>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</si>
  <si>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</si>
  <si>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</si>
  <si>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</si>
  <si>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</si>
  <si>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</si>
  <si>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</si>
  <si>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</si>
  <si>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</si>
  <si>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</si>
  <si>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</si>
  <si>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</si>
  <si>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</si>
  <si>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</si>
  <si>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</si>
  <si>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</si>
  <si>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</si>
  <si>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</si>
  <si>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</si>
  <si>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</si>
  <si>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</si>
  <si>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</si>
  <si>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</si>
  <si>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</si>
  <si>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</si>
  <si>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</si>
  <si>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</si>
  <si>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</si>
  <si>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</si>
  <si>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</si>
  <si>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</si>
  <si>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</si>
  <si>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</si>
  <si>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</si>
  <si>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</si>
  <si>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</si>
  <si>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</si>
  <si>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</si>
  <si>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</si>
  <si>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</si>
  <si>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</si>
  <si>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</si>
  <si>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</si>
  <si>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</si>
  <si>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</si>
  <si>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</si>
  <si>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</si>
  <si>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</si>
  <si>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</si>
  <si>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</si>
  <si>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</si>
  <si>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</si>
  <si>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</si>
  <si>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</si>
  <si>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</si>
  <si>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</si>
  <si>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</si>
  <si>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</si>
  <si>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</si>
  <si>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</si>
  <si>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</si>
  <si>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</si>
  <si>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</si>
  <si>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</si>
  <si>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</si>
  <si>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</si>
  <si>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</si>
  <si>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</si>
  <si>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</si>
  <si>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</si>
  <si>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</si>
  <si>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</si>
  <si>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</si>
  <si>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</si>
  <si>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</si>
  <si>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</si>
  <si>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</si>
  <si>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</si>
  <si>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</si>
  <si>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</si>
  <si>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</si>
  <si>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</si>
  <si>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</si>
  <si>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</si>
  <si>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</si>
  <si>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</si>
  <si>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</si>
  <si>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</si>
  <si>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</si>
  <si>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</si>
  <si>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</si>
  <si>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</si>
  <si>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</si>
  <si>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</si>
  <si>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</si>
  <si>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</si>
  <si>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</si>
  <si>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</si>
  <si>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</si>
  <si>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</si>
  <si>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</si>
  <si>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</si>
  <si>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</si>
  <si>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</si>
  <si>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</si>
  <si>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</si>
  <si>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</si>
  <si>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</si>
  <si>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</si>
  <si>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</si>
  <si>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</si>
  <si>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</si>
  <si>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</si>
  <si>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</si>
  <si>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</si>
  <si>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</si>
  <si>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</si>
  <si>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</si>
  <si>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</si>
  <si>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</si>
  <si>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</si>
  <si>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</si>
  <si>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</si>
  <si>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</si>
  <si>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</si>
  <si>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</si>
  <si>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</si>
  <si>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</si>
  <si>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</si>
  <si>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</si>
  <si>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</si>
  <si>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</si>
  <si>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</si>
  <si>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</si>
  <si>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</si>
  <si>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</si>
  <si>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</si>
  <si>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</si>
  <si>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</si>
  <si>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</si>
  <si>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</si>
  <si>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</si>
  <si>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</si>
  <si>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</si>
  <si>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</si>
  <si>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</si>
  <si>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</si>
  <si>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</si>
  <si>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</si>
  <si>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</si>
  <si>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</si>
  <si>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</si>
  <si>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</si>
  <si>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</si>
  <si>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</si>
  <si>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</si>
  <si>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</si>
  <si>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</si>
  <si>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</si>
  <si>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</si>
  <si>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</si>
  <si>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</si>
  <si>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</si>
  <si>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</si>
  <si>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</si>
  <si>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</si>
  <si>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</si>
  <si>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</si>
  <si>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</si>
  <si>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</si>
  <si>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</si>
  <si>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</si>
  <si>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</si>
  <si>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</si>
  <si>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</si>
  <si>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</si>
  <si>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</si>
  <si>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</si>
  <si>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</si>
  <si>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</si>
  <si>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</si>
  <si>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</si>
  <si>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</si>
  <si>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</si>
  <si>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</si>
  <si>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</si>
  <si>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</si>
  <si>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</si>
  <si>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</si>
  <si>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</si>
  <si>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</si>
  <si>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</si>
  <si>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</si>
  <si>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</si>
  <si>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</si>
  <si>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</si>
  <si>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</si>
  <si>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</si>
  <si>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</si>
  <si>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</si>
  <si>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</si>
  <si>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</si>
  <si>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</si>
  <si>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</si>
  <si>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</si>
  <si>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</si>
  <si>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</si>
  <si>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</si>
  <si>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</si>
  <si>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</si>
  <si>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</si>
  <si>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</si>
  <si>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</si>
  <si>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</si>
  <si>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</si>
  <si>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</si>
  <si>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</si>
  <si>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</si>
  <si>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</si>
  <si>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</si>
  <si>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</si>
  <si>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</si>
  <si>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</si>
  <si>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</si>
  <si>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</si>
  <si>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</si>
  <si>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</si>
  <si>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</si>
  <si>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</si>
  <si>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</si>
  <si>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</si>
  <si>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</si>
  <si>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</si>
  <si>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</si>
  <si>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</si>
  <si>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</si>
  <si>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</si>
  <si>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</si>
  <si>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</si>
  <si>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</si>
  <si>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</si>
  <si>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</si>
  <si>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</si>
  <si>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</si>
  <si>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</si>
  <si>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</si>
  <si>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</si>
  <si>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</si>
  <si>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</si>
  <si>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</si>
  <si>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</si>
  <si>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</si>
  <si>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</si>
  <si>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</si>
  <si>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</si>
  <si>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</si>
  <si>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</si>
  <si>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</si>
  <si>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</si>
  <si>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</si>
  <si>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</si>
  <si>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</si>
  <si>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</si>
  <si>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</si>
  <si>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</si>
  <si>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</si>
  <si>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</si>
  <si>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</si>
  <si>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</si>
  <si>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</si>
  <si>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</si>
  <si>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</si>
  <si>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</si>
  <si>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</si>
  <si>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</si>
  <si>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</si>
  <si>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</si>
  <si>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</si>
  <si>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</si>
  <si>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</si>
  <si>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</si>
  <si>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</si>
  <si>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</si>
  <si>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</si>
  <si>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</si>
  <si>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</si>
  <si>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</si>
  <si>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</si>
  <si>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</si>
  <si>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</si>
  <si>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</si>
  <si>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</si>
  <si>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</si>
  <si>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</si>
  <si>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</si>
  <si>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</si>
  <si>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</si>
  <si>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</si>
  <si>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</si>
  <si>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</si>
  <si>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</si>
  <si>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</si>
  <si>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</si>
  <si>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</si>
  <si>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</si>
  <si>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</si>
  <si>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</si>
  <si>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</si>
  <si>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</si>
  <si>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</si>
  <si>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</si>
  <si>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</si>
  <si>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</si>
  <si>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</si>
  <si>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</si>
  <si>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</si>
  <si>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</si>
  <si>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</si>
  <si>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</si>
  <si>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</si>
  <si>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</si>
  <si>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</si>
  <si>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</si>
  <si>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</si>
  <si>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</si>
  <si>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</si>
  <si>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</si>
  <si>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</si>
  <si>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</si>
  <si>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</si>
  <si>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</si>
  <si>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</si>
  <si>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</si>
  <si>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</si>
  <si>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</si>
  <si>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</si>
  <si>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</si>
  <si>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</si>
  <si>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</si>
  <si>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</si>
  <si>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</si>
  <si>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</si>
  <si>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</si>
  <si>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</si>
  <si>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</si>
  <si>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</si>
  <si>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</si>
  <si>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</si>
  <si>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</si>
  <si>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</si>
  <si>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</si>
  <si>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</si>
  <si>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</si>
  <si>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</si>
  <si>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</si>
  <si>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</si>
  <si>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</si>
  <si>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</si>
  <si>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</si>
  <si>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</si>
  <si>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</si>
  <si>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</si>
  <si>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</si>
  <si>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</si>
  <si>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</si>
  <si>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</si>
  <si>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</si>
  <si>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</si>
  <si>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</si>
  <si>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</si>
  <si>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</si>
  <si>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</si>
  <si>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</si>
  <si>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</si>
  <si>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</si>
  <si>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</si>
  <si>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</si>
  <si>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</si>
  <si>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</si>
  <si>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</si>
  <si>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</si>
  <si>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</si>
  <si>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</si>
  <si>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</si>
  <si>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</si>
  <si>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</si>
  <si>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</si>
  <si>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</si>
  <si>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</si>
  <si>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</si>
  <si>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</si>
  <si>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</si>
  <si>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</si>
  <si>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</si>
  <si>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</si>
  <si>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</si>
  <si>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</si>
  <si>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</si>
  <si>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</si>
  <si>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</si>
  <si>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</si>
  <si>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</si>
  <si>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</si>
  <si>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</si>
  <si>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</si>
  <si>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</si>
  <si>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</si>
  <si>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</si>
  <si>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</si>
  <si>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</si>
  <si>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</si>
  <si>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</si>
  <si>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</si>
  <si>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</si>
  <si>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</si>
  <si>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</si>
  <si>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</si>
  <si>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</si>
  <si>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</si>
  <si>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</si>
  <si>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</si>
  <si>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</si>
  <si>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</si>
  <si>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</si>
  <si>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</si>
  <si>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</si>
  <si>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</si>
  <si>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</si>
  <si>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</si>
  <si>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</si>
  <si>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</si>
  <si>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</si>
  <si>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</si>
  <si>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</si>
  <si>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</si>
  <si>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</si>
  <si>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</si>
  <si>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</si>
  <si>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</si>
  <si>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</si>
  <si>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</si>
  <si>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</si>
  <si>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</si>
  <si>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</si>
  <si>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</si>
  <si>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</si>
  <si>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</si>
  <si>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</si>
  <si>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</si>
  <si>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</si>
  <si>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</si>
  <si>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</si>
  <si>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</si>
  <si>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</si>
  <si>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</si>
  <si>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</si>
  <si>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</si>
  <si>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</si>
  <si>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</si>
  <si>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</si>
  <si>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</si>
  <si>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</si>
  <si>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</si>
  <si>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</si>
  <si>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</si>
  <si>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</si>
  <si>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</si>
  <si>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</si>
  <si>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</si>
  <si>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</si>
  <si>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</si>
  <si>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</si>
  <si>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</si>
  <si>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</si>
  <si>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</si>
  <si>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</si>
  <si>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</si>
  <si>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</si>
  <si>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</si>
  <si>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</si>
  <si>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</si>
  <si>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</si>
  <si>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</si>
  <si>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</si>
  <si>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</si>
  <si>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</si>
  <si>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</si>
  <si>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</si>
  <si>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</si>
  <si>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</si>
  <si>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</si>
  <si>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</si>
  <si>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</si>
  <si>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</si>
  <si>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</si>
  <si>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</si>
  <si>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</si>
  <si>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</si>
  <si>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</si>
  <si>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</si>
  <si>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</si>
  <si>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</si>
  <si>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</si>
  <si>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</si>
  <si>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</si>
  <si>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</si>
  <si>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</si>
  <si>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</si>
  <si>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</si>
  <si>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</si>
  <si>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</si>
  <si>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</si>
  <si>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</si>
  <si>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</si>
  <si>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</si>
  <si>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</si>
  <si>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</si>
  <si>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</si>
  <si>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</si>
  <si>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</si>
  <si>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</si>
  <si>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</si>
  <si>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</si>
  <si>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</si>
  <si>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</si>
  <si>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</si>
  <si>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</si>
  <si>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</si>
  <si>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</si>
  <si>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</si>
  <si>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</si>
  <si>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</si>
  <si>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</si>
  <si>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</si>
  <si>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</si>
  <si>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</si>
  <si>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</si>
  <si>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</si>
  <si>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</si>
  <si>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</si>
  <si>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</si>
  <si>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</si>
  <si>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</si>
  <si>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</si>
  <si>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</si>
  <si>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</si>
  <si>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</si>
  <si>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</si>
  <si>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</si>
  <si>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</si>
  <si>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</si>
  <si>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</si>
  <si>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</si>
  <si>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</si>
  <si>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</si>
  <si>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</si>
  <si>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</si>
  <si>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</si>
  <si>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</si>
  <si>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</si>
  <si>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</si>
  <si>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</si>
  <si>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</si>
  <si>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</si>
  <si>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</si>
  <si>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</si>
  <si>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</si>
  <si>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</si>
  <si>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</si>
  <si>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</si>
  <si>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</si>
  <si>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</si>
  <si>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</si>
  <si>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</si>
  <si>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</si>
  <si>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</si>
  <si>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</si>
  <si>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</si>
  <si>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</si>
  <si>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</si>
  <si>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</si>
  <si>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</si>
  <si>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</si>
  <si>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</si>
  <si>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</si>
  <si>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</si>
  <si>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</si>
  <si>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</si>
  <si>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</si>
  <si>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</si>
  <si>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</si>
  <si>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</si>
  <si>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</si>
  <si>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</si>
  <si>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</si>
  <si>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</si>
  <si>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</si>
  <si>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</si>
  <si>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</si>
  <si>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</si>
  <si>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</si>
  <si>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</si>
  <si>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</si>
  <si>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</si>
  <si>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</si>
  <si>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</si>
  <si>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</si>
  <si>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</si>
  <si>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</si>
  <si>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</si>
  <si>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</si>
  <si>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</si>
  <si>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</si>
  <si>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</si>
  <si>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</si>
  <si>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</si>
  <si>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</si>
  <si>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</si>
  <si>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</si>
  <si>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</si>
  <si>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</si>
  <si>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</si>
  <si>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</si>
  <si>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</si>
  <si>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</si>
  <si>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</si>
  <si>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</si>
  <si>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</si>
  <si>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</si>
  <si>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</si>
  <si>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</si>
  <si>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</si>
  <si>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</si>
  <si>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</si>
  <si>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</si>
  <si>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</si>
  <si>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</si>
  <si>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</si>
  <si>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</si>
  <si>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</si>
  <si>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</si>
  <si>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</si>
  <si>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</si>
  <si>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</si>
  <si>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</si>
  <si>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</si>
  <si>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</si>
  <si>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</si>
  <si>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</si>
  <si>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</si>
  <si>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</si>
  <si>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</si>
  <si>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</si>
  <si>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</si>
  <si>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</si>
  <si>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</si>
  <si>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</si>
  <si>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</si>
  <si>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</si>
  <si>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</si>
  <si>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</si>
  <si>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</si>
  <si>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</si>
  <si>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</si>
  <si>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</si>
  <si>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</si>
  <si>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</si>
  <si>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</si>
  <si>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</si>
  <si>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</si>
  <si>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</si>
  <si>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</si>
  <si>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</si>
  <si>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</si>
  <si>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</si>
  <si>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</si>
  <si>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</si>
  <si>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</si>
  <si>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</si>
  <si>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</si>
  <si>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</si>
  <si>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</si>
  <si>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</si>
  <si>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</si>
  <si>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</si>
  <si>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</si>
  <si>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</si>
  <si>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</si>
  <si>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</si>
  <si>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</si>
  <si>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</si>
  <si>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</si>
  <si>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</si>
  <si>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</si>
  <si>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</si>
  <si>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</si>
  <si>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</si>
  <si>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</si>
  <si>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</si>
  <si>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</si>
  <si>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</si>
  <si>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</si>
  <si>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</si>
  <si>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</si>
  <si>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</si>
  <si>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</si>
  <si>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</si>
  <si>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</si>
  <si>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</si>
  <si>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</si>
  <si>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</si>
  <si>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</si>
  <si>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</si>
  <si>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</si>
  <si>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</si>
  <si>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</si>
  <si>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</si>
  <si>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</si>
  <si>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</si>
  <si>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</si>
  <si>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</si>
  <si>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</si>
  <si>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</si>
  <si>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</si>
  <si>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</si>
  <si>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</si>
  <si>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</si>
  <si>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</si>
  <si>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</si>
  <si>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</si>
  <si>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</si>
  <si>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</si>
  <si>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</si>
  <si>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</si>
  <si>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</si>
  <si>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</si>
  <si>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</si>
  <si>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</si>
  <si>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</si>
  <si>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</si>
  <si>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</si>
  <si>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</si>
  <si>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</si>
  <si>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</si>
  <si>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</si>
  <si>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</si>
  <si>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</si>
  <si>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</si>
  <si>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</si>
  <si>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</si>
  <si>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</si>
  <si>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</si>
  <si>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</si>
  <si>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</si>
  <si>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</si>
  <si>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</si>
  <si>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</si>
  <si>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</si>
  <si>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</si>
  <si>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</si>
  <si>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</si>
  <si>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</si>
  <si>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</si>
  <si>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</si>
  <si>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</si>
  <si>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</si>
  <si>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</si>
  <si>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</si>
  <si>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</si>
  <si>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</si>
  <si>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</si>
  <si>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</si>
  <si>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</si>
  <si>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</si>
  <si>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</si>
  <si>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</si>
  <si>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</si>
  <si>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</si>
  <si>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</si>
  <si>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</si>
  <si>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</si>
  <si>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</si>
  <si>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</si>
  <si>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</si>
  <si>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</si>
  <si>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</si>
  <si>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</si>
  <si>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</si>
  <si>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</si>
  <si>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</si>
  <si>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</si>
  <si>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</si>
  <si>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</si>
  <si>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</si>
  <si>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</si>
  <si>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</si>
  <si>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</si>
  <si>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</si>
  <si>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</si>
  <si>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</si>
  <si>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</si>
  <si>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</si>
  <si>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</si>
  <si>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</si>
  <si>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</si>
  <si>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</si>
  <si>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</si>
  <si>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</si>
  <si>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</si>
  <si>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</si>
  <si>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</si>
  <si>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</si>
  <si>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</si>
  <si>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</si>
  <si>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</si>
  <si>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</si>
  <si>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</si>
  <si>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</si>
  <si>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</si>
  <si>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</si>
  <si>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</si>
  <si>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</si>
  <si>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</si>
  <si>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</si>
  <si>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</si>
  <si>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</si>
  <si>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</si>
  <si>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</si>
  <si>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</si>
  <si>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</si>
  <si>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</si>
  <si>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</si>
  <si>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</si>
  <si>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</si>
  <si>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</si>
  <si>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</si>
  <si>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</si>
  <si>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</si>
  <si>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</si>
  <si>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</si>
  <si>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</si>
  <si>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</si>
  <si>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</si>
  <si>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</si>
  <si>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</si>
  <si>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</si>
  <si>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</si>
  <si>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</si>
  <si>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</si>
  <si>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</si>
  <si>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</si>
  <si>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</si>
  <si>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</si>
  <si>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</si>
  <si>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</si>
  <si>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</si>
  <si>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</si>
  <si>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</si>
  <si>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</si>
  <si>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</si>
  <si>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</si>
  <si>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</si>
  <si>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</si>
  <si>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</si>
  <si>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</si>
  <si>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</si>
  <si>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</si>
  <si>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</si>
  <si>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</si>
  <si>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</si>
  <si>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</si>
  <si>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</si>
  <si>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</si>
  <si>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</si>
  <si>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</si>
  <si>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</si>
  <si>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</si>
  <si>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</si>
  <si>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</si>
  <si>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</si>
  <si>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</si>
  <si>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</si>
  <si>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</si>
  <si>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</si>
  <si>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</si>
  <si>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</si>
  <si>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</si>
  <si>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</si>
  <si>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</si>
  <si>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</si>
  <si>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</si>
  <si>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</si>
  <si>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</si>
  <si>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</si>
  <si>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</si>
  <si>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</si>
  <si>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</si>
  <si>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</si>
  <si>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</si>
  <si>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</si>
  <si>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</si>
  <si>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</si>
  <si>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</si>
  <si>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</si>
  <si>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</si>
  <si>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</si>
  <si>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</si>
  <si>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</si>
  <si>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</si>
  <si>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</si>
  <si>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</si>
  <si>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</si>
  <si>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</si>
  <si>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</si>
  <si>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</si>
  <si>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</si>
  <si>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</si>
  <si>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</si>
  <si>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</si>
  <si>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</si>
  <si>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</si>
  <si>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</si>
  <si>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</si>
  <si>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</si>
  <si>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</si>
  <si>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</si>
  <si>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</si>
  <si>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</si>
  <si>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</si>
  <si>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</si>
  <si>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</si>
  <si>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</si>
  <si>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</si>
  <si>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</si>
  <si>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</si>
  <si>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</si>
  <si>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</si>
  <si>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</si>
  <si>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</si>
  <si>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</si>
  <si>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</si>
  <si>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</si>
  <si>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</si>
  <si>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</si>
  <si>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</si>
  <si>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</si>
  <si>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</si>
  <si>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</si>
  <si>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</si>
  <si>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</si>
  <si>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</si>
  <si>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</si>
  <si>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</si>
  <si>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</si>
  <si>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</si>
  <si>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</si>
  <si>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</si>
  <si>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</si>
  <si>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</si>
  <si>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</si>
  <si>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</si>
  <si>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</si>
  <si>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</si>
  <si>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</si>
  <si>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</si>
  <si>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</si>
  <si>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</si>
  <si>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</si>
  <si>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</si>
  <si>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</si>
  <si>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</si>
  <si>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</si>
  <si>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</si>
  <si>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</si>
  <si>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</si>
  <si>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</si>
  <si>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</si>
  <si>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</si>
  <si>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</si>
  <si>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</si>
  <si>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</si>
  <si>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</si>
  <si>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</si>
  <si>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</si>
  <si>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</si>
  <si>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</si>
  <si>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</si>
  <si>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</si>
  <si>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</si>
  <si>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</si>
  <si>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</si>
  <si>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</si>
  <si>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</si>
  <si>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</si>
  <si>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</si>
  <si>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</si>
  <si>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</si>
  <si>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</si>
  <si>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</si>
  <si>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</si>
  <si>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</si>
  <si>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</si>
  <si>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</si>
  <si>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</si>
  <si>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</si>
  <si>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</si>
  <si>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</si>
  <si>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</si>
  <si>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</si>
  <si>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</si>
  <si>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</si>
  <si>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</si>
  <si>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</si>
  <si>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</si>
  <si>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</si>
  <si>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</si>
  <si>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</si>
  <si>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</si>
  <si>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</si>
  <si>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</si>
  <si>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</si>
  <si>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</si>
  <si>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</si>
  <si>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</si>
  <si>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</si>
  <si>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</si>
  <si>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</si>
  <si>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</si>
  <si>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</si>
  <si>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</si>
  <si>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</si>
  <si>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</si>
  <si>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</si>
  <si>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</si>
  <si>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</si>
  <si>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</si>
  <si>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</si>
  <si>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</si>
  <si>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</si>
  <si>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</si>
  <si>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</si>
  <si>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</si>
  <si>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</si>
  <si>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</si>
  <si>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</si>
  <si>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</si>
  <si>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</si>
  <si>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</si>
  <si>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</si>
  <si>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</si>
  <si>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</si>
  <si>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</si>
  <si>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</si>
  <si>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</si>
  <si>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</si>
  <si>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</si>
  <si>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</si>
  <si>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</si>
  <si>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</si>
  <si>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</si>
  <si>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</si>
  <si>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</si>
  <si>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</si>
  <si>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</si>
  <si>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</si>
  <si>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</si>
  <si>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</si>
  <si>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</si>
  <si>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</si>
  <si>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</si>
  <si>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</si>
  <si>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</si>
  <si>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</si>
  <si>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</si>
  <si>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</si>
  <si>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</si>
  <si>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</si>
  <si>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</si>
  <si>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</si>
  <si>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</si>
  <si>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</si>
  <si>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</si>
  <si>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</si>
  <si>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</si>
  <si>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</si>
  <si>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</si>
  <si>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</si>
  <si>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</si>
  <si>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</si>
  <si>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</si>
  <si>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</si>
  <si>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</si>
  <si>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</si>
  <si>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</si>
  <si>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</si>
  <si>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</si>
  <si>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</si>
  <si>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</si>
  <si>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</si>
  <si>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</si>
  <si>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</si>
  <si>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</si>
  <si>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</si>
  <si>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</si>
  <si>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</si>
  <si>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</si>
  <si>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</si>
  <si>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</si>
  <si>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</si>
  <si>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</si>
  <si>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</si>
  <si>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</si>
  <si>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</si>
  <si>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</si>
  <si>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</si>
  <si>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</si>
  <si>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</si>
  <si>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</si>
  <si>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</si>
  <si>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</si>
  <si>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</si>
  <si>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</si>
  <si>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</si>
  <si>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</si>
  <si>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</si>
  <si>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</si>
  <si>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</si>
  <si>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</si>
  <si>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</si>
  <si>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</si>
  <si>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</si>
  <si>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</si>
  <si>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</si>
  <si>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</si>
  <si>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</si>
  <si>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</si>
  <si>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</si>
  <si>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</si>
  <si>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</si>
  <si>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</si>
  <si>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</si>
  <si>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</si>
  <si>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</si>
  <si>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</si>
  <si>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</si>
  <si>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</si>
  <si>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</si>
  <si>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</si>
  <si>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</si>
  <si>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</si>
  <si>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</si>
  <si>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</si>
  <si>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</si>
  <si>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</si>
  <si>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</si>
  <si>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</si>
  <si>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</si>
  <si>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</si>
  <si>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</si>
  <si>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</si>
  <si>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</si>
  <si>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</si>
  <si>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</si>
  <si>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</si>
  <si>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</si>
  <si>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</si>
  <si>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</si>
  <si>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</si>
  <si>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</si>
  <si>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</si>
  <si>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</si>
  <si>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</si>
  <si>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</si>
  <si>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</si>
  <si>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</si>
  <si>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</si>
  <si>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</si>
  <si>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</si>
  <si>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</si>
  <si>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</si>
  <si>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</si>
  <si>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</si>
  <si>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</si>
  <si>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</si>
  <si>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</si>
  <si>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</si>
  <si>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</si>
  <si>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</si>
  <si>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</si>
  <si>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</si>
  <si>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</si>
  <si>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</si>
  <si>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</si>
  <si>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</si>
  <si>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</si>
  <si>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</si>
  <si>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</si>
  <si>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</si>
  <si>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</si>
  <si>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</si>
  <si>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</si>
  <si>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</si>
  <si>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</si>
  <si>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</si>
  <si>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</si>
  <si>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</si>
  <si>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</si>
  <si>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</si>
  <si>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</si>
  <si>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</si>
  <si>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</si>
  <si>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</si>
  <si>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</si>
  <si>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</si>
  <si>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</si>
  <si>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</si>
  <si>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</si>
  <si>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</si>
  <si>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</si>
  <si>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</si>
  <si>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</si>
  <si>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</si>
  <si>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</si>
  <si>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</si>
  <si>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</si>
  <si>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</si>
  <si>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</si>
  <si>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</si>
  <si>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</si>
  <si>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</si>
  <si>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</si>
  <si>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</si>
  <si>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</si>
  <si>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</si>
  <si>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</si>
  <si>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</si>
  <si>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</si>
  <si>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</si>
  <si>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</si>
  <si>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</si>
  <si>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</si>
  <si>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</si>
  <si>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</si>
  <si>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</si>
  <si>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</si>
  <si>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</si>
  <si>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</si>
  <si>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</si>
  <si>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</si>
  <si>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</si>
  <si>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</si>
  <si>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</si>
  <si>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</si>
  <si>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</si>
  <si>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</si>
  <si>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</si>
  <si>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</si>
  <si>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</si>
  <si>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</si>
  <si>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</si>
  <si>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</si>
  <si>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</si>
  <si>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</si>
  <si>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</si>
  <si>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</si>
  <si>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</si>
  <si>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</si>
  <si>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</si>
  <si>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</si>
  <si>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</si>
  <si>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</si>
  <si>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</si>
  <si>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</si>
  <si>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</si>
  <si>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</si>
  <si>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</si>
  <si>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</si>
  <si>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</si>
  <si>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</si>
  <si>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</si>
  <si>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</si>
  <si>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</si>
  <si>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</si>
  <si>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</si>
  <si>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</si>
  <si>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</si>
  <si>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</si>
  <si>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</si>
  <si>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</si>
  <si>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</si>
  <si>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</si>
  <si>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</si>
  <si>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</si>
  <si>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</si>
  <si>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</si>
  <si>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</si>
  <si>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</si>
  <si>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</si>
  <si>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</si>
  <si>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</si>
  <si>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</si>
  <si>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</si>
  <si>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</si>
  <si>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</si>
  <si>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</si>
  <si>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</si>
  <si>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</si>
  <si>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</si>
  <si>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</si>
  <si>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</si>
  <si>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</si>
  <si>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</si>
  <si>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</si>
  <si>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</si>
  <si>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</si>
  <si>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</si>
  <si>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</si>
  <si>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</si>
  <si>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</si>
  <si>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</si>
  <si>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</si>
  <si>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</si>
  <si>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</si>
  <si>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</si>
  <si>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</si>
  <si>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</si>
  <si>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</si>
  <si>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</si>
  <si>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</si>
  <si>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</si>
  <si>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</si>
  <si>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</si>
  <si>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</si>
  <si>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</si>
  <si>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</si>
  <si>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</si>
  <si>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</si>
  <si>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</si>
  <si>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</si>
  <si>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</si>
  <si>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</si>
  <si>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</si>
  <si>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</si>
  <si>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</si>
  <si>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</si>
  <si>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</si>
  <si>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</si>
  <si>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</si>
  <si>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</si>
  <si>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</si>
  <si>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</si>
  <si>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</si>
  <si>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</si>
  <si>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</si>
  <si>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</si>
  <si>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</si>
  <si>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</si>
  <si>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</si>
  <si>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</si>
  <si>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</si>
  <si>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</si>
  <si>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</si>
  <si>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</si>
  <si>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</si>
  <si>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</si>
  <si>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</si>
  <si>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</si>
  <si>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</si>
  <si>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</si>
  <si>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</si>
  <si>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</si>
  <si>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</si>
  <si>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</si>
  <si>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</si>
  <si>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</si>
  <si>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</si>
  <si>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</si>
  <si>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</si>
  <si>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</si>
  <si>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</si>
  <si>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</si>
  <si>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</si>
  <si>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</si>
  <si>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</si>
  <si>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</si>
  <si>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</si>
  <si>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</si>
  <si>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</si>
  <si>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</si>
  <si>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</si>
  <si>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</si>
  <si>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</si>
  <si>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</si>
  <si>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</si>
  <si>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</si>
  <si>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</si>
  <si>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</si>
  <si>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</si>
  <si>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</si>
  <si>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</si>
  <si>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</si>
  <si>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</si>
  <si>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</si>
  <si>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</si>
  <si>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</si>
  <si>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</si>
  <si>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</si>
  <si>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</si>
  <si>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</si>
  <si>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</si>
  <si>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</si>
  <si>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</si>
  <si>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</si>
  <si>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</si>
  <si>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</si>
  <si>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</si>
  <si>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</si>
  <si>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</si>
  <si>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</si>
  <si>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</si>
  <si>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</si>
  <si>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</si>
  <si>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</si>
  <si>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</si>
  <si>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</si>
  <si>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</si>
  <si>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</si>
  <si>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</si>
  <si>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</si>
  <si>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</si>
  <si>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</si>
  <si>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</si>
  <si>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</si>
  <si>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</si>
  <si>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</si>
  <si>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</si>
  <si>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</si>
  <si>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</si>
  <si>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</si>
  <si>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</si>
  <si>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</si>
  <si>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</si>
  <si>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</si>
  <si>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</si>
  <si>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</si>
  <si>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</si>
  <si>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</si>
  <si>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</si>
  <si>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</si>
  <si>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</si>
  <si>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</si>
  <si>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</si>
  <si>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</si>
  <si>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</si>
  <si>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</si>
  <si>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</si>
  <si>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</si>
  <si>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</si>
  <si>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</si>
  <si>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</si>
  <si>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</si>
  <si>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</si>
  <si>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</si>
  <si>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</si>
  <si>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</si>
  <si>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</si>
  <si>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</si>
  <si>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</si>
  <si>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</si>
  <si>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</si>
  <si>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</si>
  <si>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</si>
  <si>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</si>
  <si>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</si>
  <si>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</si>
  <si>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</si>
  <si>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</si>
  <si>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</si>
  <si>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</si>
  <si>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</si>
  <si>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</si>
  <si>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</si>
  <si>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</si>
  <si>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</si>
  <si>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</si>
  <si>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</si>
  <si>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</si>
  <si>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</si>
  <si>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</si>
  <si>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</si>
  <si>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</si>
  <si>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</si>
  <si>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</si>
  <si>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</si>
  <si>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</si>
  <si>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</si>
  <si>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</si>
  <si>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</si>
  <si>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</si>
  <si>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</si>
  <si>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</si>
  <si>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</si>
  <si>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</si>
  <si>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</si>
  <si>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</si>
  <si>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</si>
  <si>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</si>
  <si>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</si>
  <si>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</si>
  <si>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</si>
  <si>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</si>
  <si>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</si>
  <si>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</si>
  <si>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</si>
  <si>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</si>
  <si>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</si>
  <si>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</si>
  <si>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</si>
  <si>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</si>
  <si>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</si>
  <si>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</si>
  <si>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</si>
  <si>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</si>
  <si>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</si>
  <si>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</si>
  <si>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</si>
  <si>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</si>
  <si>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</si>
  <si>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</si>
  <si>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</si>
  <si>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</si>
  <si>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</si>
  <si>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</si>
  <si>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</si>
  <si>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</si>
  <si>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</si>
  <si>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</si>
  <si>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</si>
  <si>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</si>
  <si>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</si>
  <si>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</si>
  <si>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</si>
  <si>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</si>
  <si>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</si>
  <si>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</si>
  <si>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</si>
  <si>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</si>
  <si>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</si>
  <si>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</si>
  <si>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</si>
  <si>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</si>
  <si>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</si>
  <si>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</si>
  <si>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</si>
  <si>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</si>
  <si>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</si>
  <si>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</si>
  <si>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</si>
  <si>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</si>
  <si>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</si>
  <si>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</si>
  <si>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</si>
  <si>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</si>
  <si>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</si>
  <si>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</si>
  <si>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</si>
  <si>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</si>
  <si>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</si>
  <si>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</si>
  <si>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</si>
  <si>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</si>
  <si>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</si>
  <si>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</si>
  <si>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</si>
  <si>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</si>
  <si>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</si>
  <si>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</si>
  <si>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</si>
  <si>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</si>
  <si>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</si>
  <si>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</si>
  <si>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</si>
  <si>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</si>
  <si>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</si>
  <si>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</si>
  <si>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</si>
  <si>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</si>
  <si>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</si>
  <si>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</si>
  <si>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</si>
  <si>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</si>
  <si>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</si>
  <si>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</si>
  <si>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</si>
  <si>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</si>
  <si>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</si>
  <si>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</si>
  <si>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</si>
  <si>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</si>
  <si>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</si>
  <si>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</si>
  <si>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</si>
  <si>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</si>
  <si>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</si>
  <si>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</si>
  <si>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</si>
  <si>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</si>
  <si>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</si>
  <si>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</si>
  <si>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</si>
  <si>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</si>
  <si>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</si>
  <si>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</si>
  <si>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</si>
  <si>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</si>
  <si>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</si>
  <si>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</si>
  <si>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</si>
  <si>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</si>
  <si>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</si>
  <si>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</si>
  <si>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</si>
  <si>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</si>
  <si>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</si>
  <si>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</si>
  <si>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</si>
  <si>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</si>
  <si>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</si>
  <si>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</si>
  <si>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</si>
  <si>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</si>
  <si>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</si>
  <si>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</si>
  <si>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</si>
  <si>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</si>
  <si>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</si>
  <si>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</si>
  <si>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</si>
  <si>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</si>
  <si>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</si>
  <si>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</si>
  <si>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</si>
  <si>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</si>
  <si>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</si>
  <si>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</si>
  <si>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</si>
  <si>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</si>
  <si>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</si>
  <si>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</si>
  <si>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</si>
  <si>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</si>
  <si>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</si>
  <si>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</si>
  <si>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</si>
  <si>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</si>
  <si>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</si>
  <si>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</si>
  <si>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</si>
  <si>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</si>
  <si>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</si>
  <si>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</si>
  <si>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</si>
  <si>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</si>
  <si>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</si>
  <si>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</si>
  <si>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</si>
  <si>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</si>
  <si>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</si>
  <si>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</si>
  <si>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</si>
  <si>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</si>
  <si>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</si>
  <si>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</si>
  <si>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</si>
  <si>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</si>
  <si>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</si>
  <si>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</si>
  <si>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</si>
  <si>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</si>
  <si>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</si>
  <si>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</si>
  <si>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</si>
  <si>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</si>
  <si>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</si>
  <si>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</si>
  <si>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</si>
  <si>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</si>
  <si>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</si>
  <si>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</si>
  <si>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</si>
  <si>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</si>
  <si>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</si>
  <si>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</si>
  <si>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</si>
  <si>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</si>
  <si>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</si>
  <si>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</si>
  <si>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</si>
  <si>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</si>
  <si>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</si>
  <si>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</si>
  <si>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</si>
  <si>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</si>
  <si>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</si>
  <si>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</si>
  <si>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</si>
  <si>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</si>
  <si>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</si>
  <si>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</si>
  <si>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</si>
  <si>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</si>
  <si>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</si>
  <si>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</si>
  <si>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</si>
  <si>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</si>
  <si>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</si>
  <si>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</si>
  <si>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</si>
  <si>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</si>
  <si>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</si>
  <si>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</si>
  <si>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</si>
  <si>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</si>
  <si>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</si>
  <si>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</si>
  <si>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</si>
  <si>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</si>
  <si>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</si>
  <si>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</si>
  <si>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</si>
  <si>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</si>
  <si>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</si>
  <si>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</si>
  <si>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</si>
  <si>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</si>
  <si>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</si>
  <si>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</si>
  <si>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</si>
  <si>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</si>
  <si>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</si>
  <si>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</si>
  <si>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</si>
  <si>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</si>
  <si>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</si>
  <si>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</si>
  <si>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</si>
  <si>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</si>
  <si>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</si>
  <si>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</si>
  <si>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</si>
  <si>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</si>
  <si>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</si>
  <si>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</si>
  <si>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</si>
  <si>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</si>
  <si>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</si>
  <si>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</si>
  <si>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</si>
  <si>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</si>
  <si>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</si>
  <si>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</si>
  <si>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</si>
  <si>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</si>
  <si>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</si>
  <si>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</si>
  <si>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</si>
  <si>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</si>
  <si>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</si>
  <si>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</si>
  <si>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</si>
  <si>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</si>
  <si>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</si>
  <si>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</si>
  <si>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</si>
  <si>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</si>
  <si>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</si>
  <si>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</si>
  <si>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</si>
  <si>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</si>
  <si>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</si>
  <si>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</si>
  <si>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</si>
  <si>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</si>
  <si>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</si>
  <si>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</si>
  <si>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</si>
  <si>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</si>
  <si>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</si>
  <si>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</si>
  <si>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</si>
  <si>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</si>
  <si>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</si>
  <si>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</si>
  <si>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</si>
  <si>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</si>
  <si>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</si>
  <si>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</si>
  <si>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</si>
  <si>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</si>
  <si>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</si>
  <si>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</si>
  <si>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</si>
  <si>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</si>
  <si>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</si>
  <si>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</si>
  <si>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</si>
  <si>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</si>
  <si>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</si>
  <si>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</si>
  <si>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</si>
  <si>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</si>
  <si>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</si>
  <si>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</si>
  <si>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</si>
  <si>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</si>
  <si>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</si>
  <si>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</si>
  <si>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</si>
  <si>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</si>
  <si>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</si>
  <si>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</si>
  <si>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</si>
  <si>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</si>
  <si>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</si>
  <si>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</si>
  <si>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</si>
  <si>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</si>
  <si>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</si>
  <si>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</si>
  <si>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</si>
  <si>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</si>
  <si>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</si>
  <si>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</si>
  <si>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</si>
  <si>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</si>
  <si>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</si>
  <si>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</si>
  <si>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</si>
  <si>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</si>
  <si>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</si>
  <si>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</si>
  <si>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</si>
  <si>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</si>
  <si>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</si>
  <si>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</si>
  <si>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</si>
  <si>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</si>
  <si>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</si>
  <si>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</si>
  <si>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</si>
  <si>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</si>
  <si>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</si>
  <si>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</si>
  <si>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</si>
  <si>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</si>
  <si>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</si>
  <si>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</si>
  <si>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</si>
  <si>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</si>
  <si>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</si>
  <si>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</si>
  <si>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</si>
  <si>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</si>
  <si>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</si>
  <si>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</si>
  <si>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</si>
  <si>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</si>
  <si>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</si>
  <si>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</si>
  <si>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</si>
  <si>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</si>
  <si>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</si>
  <si>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</si>
  <si>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</si>
  <si>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</si>
  <si>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</si>
  <si>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</si>
  <si>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</si>
  <si>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</si>
  <si>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</si>
  <si>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</si>
  <si>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</si>
  <si>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</si>
  <si>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</si>
  <si>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</si>
  <si>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</si>
  <si>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</si>
  <si>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</si>
  <si>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</si>
  <si>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</si>
  <si>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</si>
  <si>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</si>
  <si>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</si>
  <si>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</si>
  <si>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</si>
  <si>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</si>
  <si>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</si>
  <si>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</si>
  <si>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</si>
  <si>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</si>
  <si>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</si>
  <si>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</si>
  <si>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</si>
  <si>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</si>
  <si>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</si>
  <si>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</si>
  <si>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</si>
  <si>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</si>
  <si>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</si>
  <si>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</si>
  <si>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</si>
  <si>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</si>
  <si>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</si>
  <si>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</si>
  <si>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</si>
  <si>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</si>
  <si>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</si>
  <si>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</si>
  <si>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</si>
  <si>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</si>
  <si>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</si>
  <si>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</si>
  <si>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</si>
  <si>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</si>
  <si>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</si>
  <si>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</si>
  <si>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</si>
  <si>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</si>
  <si>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</si>
  <si>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</si>
  <si>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</si>
  <si>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</si>
  <si>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</si>
  <si>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</si>
  <si>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</si>
  <si>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</si>
  <si>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</si>
  <si>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</si>
  <si>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</si>
  <si>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</si>
  <si>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</si>
  <si>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</si>
  <si>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</si>
  <si>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</si>
  <si>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</si>
  <si>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</si>
  <si>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</si>
  <si>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</si>
  <si>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</si>
  <si>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</si>
  <si>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</si>
  <si>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</si>
  <si>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</si>
  <si>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</si>
  <si>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</si>
  <si>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</si>
  <si>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</si>
  <si>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</si>
  <si>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</si>
  <si>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</si>
  <si>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</si>
  <si>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</si>
  <si>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</si>
  <si>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</si>
  <si>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</si>
  <si>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</si>
  <si>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</si>
  <si>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</si>
  <si>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</si>
  <si>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</si>
  <si>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</si>
  <si>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</si>
  <si>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</si>
  <si>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</si>
  <si>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</si>
  <si>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</si>
  <si>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</si>
  <si>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</si>
  <si>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</si>
  <si>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</si>
  <si>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</si>
  <si>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</si>
  <si>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</si>
  <si>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</si>
  <si>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</si>
  <si>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</si>
  <si>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</si>
  <si>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</si>
  <si>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</si>
  <si>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</si>
  <si>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</si>
  <si>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</si>
  <si>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</si>
  <si>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</si>
  <si>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</si>
  <si>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</si>
  <si>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</si>
  <si>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</si>
  <si>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</si>
  <si>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</si>
  <si>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</si>
  <si>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</si>
  <si>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</si>
  <si>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</si>
  <si>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</si>
  <si>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</si>
  <si>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</si>
  <si>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</si>
  <si>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</si>
  <si>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</si>
  <si>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</si>
  <si>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</si>
  <si>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</si>
  <si>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</si>
  <si>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</si>
  <si>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</si>
  <si>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</si>
  <si>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</si>
  <si>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</si>
  <si>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</si>
  <si>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</si>
  <si>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</si>
  <si>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</si>
  <si>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</si>
  <si>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</si>
  <si>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</si>
  <si>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</si>
  <si>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</si>
  <si>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</si>
  <si>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</si>
  <si>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</si>
  <si>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</si>
  <si>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</si>
  <si>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</si>
  <si>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</si>
  <si>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</si>
  <si>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</si>
  <si>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</si>
  <si>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</si>
  <si>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</si>
  <si>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</si>
  <si>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</si>
  <si>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</si>
  <si>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</si>
  <si>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</si>
  <si>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</si>
  <si>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</si>
  <si>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</si>
  <si>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</si>
  <si>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</si>
  <si>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</si>
  <si>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</si>
  <si>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</si>
  <si>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</si>
  <si>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</si>
  <si>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</si>
  <si>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</si>
  <si>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</si>
  <si>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</si>
  <si>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</si>
  <si>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</si>
  <si>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</si>
  <si>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</si>
  <si>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</si>
  <si>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</si>
  <si>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</si>
  <si>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</si>
  <si>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</si>
  <si>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</si>
  <si>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</si>
  <si>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</si>
  <si>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</si>
  <si>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</si>
  <si>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</si>
  <si>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</si>
  <si>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</si>
  <si>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</si>
  <si>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</si>
  <si>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</si>
  <si>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</si>
  <si>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</si>
  <si>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</si>
  <si>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</si>
  <si>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</si>
  <si>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</si>
  <si>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</si>
  <si>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</si>
  <si>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</si>
  <si>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</si>
  <si>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</si>
  <si>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</si>
  <si>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</si>
  <si>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</si>
  <si>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</si>
  <si>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</si>
  <si>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</si>
  <si>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</si>
  <si>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</si>
  <si>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</si>
  <si>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</si>
  <si>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</si>
  <si>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</si>
  <si>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</si>
  <si>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</si>
  <si>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</si>
  <si>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</si>
  <si>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</si>
  <si>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</si>
  <si>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</si>
  <si>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</si>
  <si>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</si>
  <si>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</si>
  <si>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</si>
  <si>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</si>
  <si>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</si>
  <si>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</si>
  <si>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</si>
  <si>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</si>
  <si>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</si>
  <si>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</si>
  <si>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</si>
  <si>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</si>
  <si>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</si>
  <si>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</si>
  <si>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</si>
  <si>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</si>
  <si>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</si>
  <si>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</si>
  <si>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</si>
  <si>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</si>
  <si>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</si>
  <si>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</si>
  <si>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</si>
  <si>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</si>
  <si>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</si>
  <si>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</si>
  <si>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</si>
  <si>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</si>
  <si>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</si>
  <si>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</si>
  <si>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</si>
  <si>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</si>
  <si>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</si>
  <si>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</si>
  <si>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</si>
  <si>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</si>
  <si>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</si>
  <si>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</si>
  <si>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</si>
  <si>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</si>
  <si>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</si>
  <si>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</si>
  <si>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</si>
  <si>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</si>
  <si>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</si>
  <si>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</si>
  <si>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</si>
  <si>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</si>
  <si>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</si>
  <si>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</si>
  <si>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</si>
  <si>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</si>
  <si>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</si>
  <si>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</si>
  <si>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</si>
  <si>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</si>
  <si>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</si>
  <si>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</si>
  <si>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</si>
  <si>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</si>
  <si>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</si>
  <si>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</si>
  <si>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</si>
  <si>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</si>
  <si>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</si>
  <si>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</si>
  <si>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</si>
  <si>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</si>
  <si>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</si>
  <si>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</si>
  <si>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</si>
  <si>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</si>
  <si>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</si>
  <si>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</si>
  <si>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</si>
  <si>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</si>
  <si>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</si>
  <si>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</si>
  <si>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</si>
  <si>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</si>
  <si>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</si>
  <si>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</si>
  <si>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</si>
  <si>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</si>
  <si>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</si>
  <si>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</si>
  <si>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</si>
  <si>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</si>
  <si>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</si>
  <si>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</si>
  <si>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</si>
  <si>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</si>
  <si>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</si>
  <si>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</si>
  <si>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</si>
  <si>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</si>
  <si>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</si>
  <si>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</si>
  <si>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</si>
  <si>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</si>
  <si>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</si>
  <si>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</si>
  <si>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</si>
  <si>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</si>
  <si>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</si>
  <si>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</si>
  <si>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</si>
  <si>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</si>
  <si>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</si>
  <si>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</si>
  <si>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</si>
  <si>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</si>
  <si>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</si>
  <si>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</si>
  <si>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</si>
  <si>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</si>
  <si>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</si>
  <si>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</si>
  <si>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</si>
  <si>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</si>
  <si>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</si>
  <si>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</si>
  <si>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</si>
  <si>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</si>
  <si>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</si>
  <si>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</si>
  <si>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</si>
  <si>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</si>
  <si>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</si>
  <si>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</si>
  <si>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</si>
  <si>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</si>
  <si>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</si>
  <si>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</si>
  <si>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</si>
  <si>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</si>
  <si>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</si>
  <si>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</si>
  <si>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</si>
  <si>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</si>
  <si>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</si>
  <si>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</si>
  <si>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</si>
  <si>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</si>
  <si>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</si>
  <si>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</si>
  <si>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</si>
  <si>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</si>
  <si>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</si>
  <si>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</si>
  <si>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</si>
  <si>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</si>
  <si>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</si>
  <si>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</si>
  <si>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</si>
  <si>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</si>
  <si>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</si>
  <si>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</si>
  <si>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</si>
  <si>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</si>
  <si>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</si>
  <si>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</si>
  <si>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</si>
  <si>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</si>
  <si>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</si>
  <si>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</si>
  <si>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</si>
  <si>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</si>
  <si>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</si>
  <si>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</si>
  <si>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</si>
  <si>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</si>
  <si>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</si>
  <si>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</si>
  <si>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</si>
  <si>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</si>
  <si>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</si>
  <si>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</si>
  <si>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</si>
  <si>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</si>
  <si>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</si>
  <si>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</si>
  <si>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</si>
  <si>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</si>
  <si>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</si>
  <si>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</si>
  <si>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</si>
  <si>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</si>
  <si>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</si>
  <si>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</si>
  <si>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</si>
  <si>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</si>
  <si>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</si>
  <si>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</si>
  <si>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</si>
  <si>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</si>
  <si>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</si>
  <si>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</si>
  <si>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</si>
  <si>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</si>
  <si>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</si>
  <si>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</si>
  <si>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</si>
  <si>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</si>
  <si>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</si>
  <si>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</si>
  <si>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</si>
  <si>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</si>
  <si>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</si>
  <si>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</si>
  <si>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</si>
  <si>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</si>
  <si>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</si>
  <si>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</si>
  <si>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</si>
  <si>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</si>
  <si>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</si>
  <si>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</si>
  <si>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</si>
  <si>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</si>
  <si>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</si>
  <si>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</si>
  <si>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</si>
  <si>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</si>
  <si>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</si>
  <si>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</si>
  <si>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</si>
  <si>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</si>
  <si>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</si>
  <si>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</si>
  <si>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</si>
  <si>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</si>
  <si>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</si>
  <si>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</si>
  <si>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</si>
  <si>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</si>
  <si>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</si>
  <si>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</si>
  <si>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</si>
  <si>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</si>
  <si>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</si>
  <si>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</si>
  <si>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</si>
  <si>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</si>
  <si>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</si>
  <si>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</si>
  <si>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</si>
  <si>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</si>
  <si>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</si>
  <si>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</si>
  <si>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</si>
  <si>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</si>
  <si>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</si>
  <si>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</si>
  <si>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</si>
  <si>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</si>
  <si>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</si>
  <si>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</si>
  <si>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</si>
  <si>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</si>
  <si>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</si>
  <si>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</si>
  <si>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</si>
  <si>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</si>
  <si>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</si>
  <si>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</si>
  <si>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</si>
  <si>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</si>
  <si>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</si>
  <si>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</si>
  <si>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</si>
  <si>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</si>
  <si>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</si>
  <si>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</si>
  <si>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</si>
  <si>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</si>
  <si>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</si>
  <si>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</si>
  <si>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</si>
  <si>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</si>
  <si>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</si>
  <si>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</si>
  <si>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</si>
  <si>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</si>
  <si>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</si>
  <si>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</si>
  <si>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</si>
  <si>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</si>
  <si>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</si>
  <si>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</si>
  <si>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</si>
  <si>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</si>
  <si>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</si>
  <si>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</si>
  <si>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</si>
  <si>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</si>
  <si>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</si>
  <si>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</si>
  <si>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</si>
  <si>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</si>
  <si>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</si>
  <si>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</si>
  <si>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</si>
  <si>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</si>
  <si>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</si>
  <si>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</si>
  <si>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</si>
  <si>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</si>
  <si>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</si>
  <si>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</si>
  <si>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</si>
  <si>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</si>
  <si>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</si>
  <si>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</si>
  <si>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</si>
  <si>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</si>
  <si>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</si>
  <si>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</si>
  <si>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</si>
  <si>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</si>
  <si>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</si>
  <si>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</si>
  <si>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</si>
  <si>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</si>
  <si>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</si>
  <si>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</si>
  <si>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</si>
  <si>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</si>
  <si>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</si>
  <si>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</si>
  <si>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</si>
  <si>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</si>
  <si>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</si>
  <si>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</si>
  <si>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</si>
  <si>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</si>
  <si>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</si>
  <si>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</si>
  <si>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</si>
  <si>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</si>
  <si>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</si>
  <si>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</si>
  <si>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</si>
  <si>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</si>
  <si>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</si>
  <si>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</si>
  <si>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</si>
  <si>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</si>
  <si>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</si>
  <si>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</si>
  <si>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</si>
  <si>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</si>
  <si>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</si>
  <si>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</si>
  <si>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</si>
  <si>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</si>
  <si>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</si>
  <si>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</si>
  <si>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</si>
  <si>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</si>
  <si>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</si>
  <si>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</si>
  <si>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</si>
  <si>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</si>
  <si>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</si>
  <si>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</si>
  <si>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</si>
  <si>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</si>
  <si>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</si>
  <si>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</si>
  <si>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</si>
  <si>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</si>
  <si>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</si>
  <si>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</si>
  <si>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</si>
  <si>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</si>
  <si>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</si>
  <si>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</si>
  <si>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</si>
  <si>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</si>
  <si>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</si>
  <si>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</si>
  <si>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</si>
  <si>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</si>
  <si>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</si>
  <si>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</si>
  <si>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</si>
  <si>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</si>
  <si>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</si>
  <si>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</si>
  <si>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</si>
  <si>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</si>
  <si>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</si>
  <si>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</si>
  <si>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</si>
  <si>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</si>
  <si>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</si>
  <si>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</si>
  <si>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</si>
  <si>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</si>
  <si>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</si>
  <si>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</si>
  <si>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</si>
  <si>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</si>
  <si>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</si>
  <si>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</si>
  <si>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</si>
  <si>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</si>
  <si>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</si>
  <si>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</si>
  <si>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</si>
  <si>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</si>
  <si>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</si>
  <si>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</si>
  <si>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</si>
  <si>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</si>
  <si>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</si>
  <si>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</si>
  <si>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</si>
  <si>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</si>
  <si>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</si>
  <si>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</si>
  <si>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</si>
  <si>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</si>
  <si>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</si>
  <si>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</si>
  <si>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</si>
  <si>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</si>
  <si>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</si>
  <si>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</si>
  <si>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</si>
  <si>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</si>
  <si>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</si>
  <si>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</si>
  <si>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</si>
  <si>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</si>
  <si>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</si>
  <si>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</si>
  <si>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</si>
  <si>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</si>
  <si>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</si>
  <si>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</si>
  <si>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</si>
  <si>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</si>
  <si>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</si>
  <si>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</si>
  <si>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</si>
  <si>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</si>
  <si>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</si>
  <si>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</si>
  <si>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</si>
  <si>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</si>
  <si>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</si>
  <si>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</si>
  <si>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</si>
  <si>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</si>
  <si>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</si>
  <si>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</si>
  <si>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</si>
  <si>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</si>
  <si>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</si>
  <si>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</si>
  <si>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</si>
  <si>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</si>
  <si>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</si>
  <si>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</si>
  <si>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</si>
  <si>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</si>
  <si>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</si>
  <si>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</si>
  <si>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</si>
  <si>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</si>
  <si>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</si>
  <si>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</si>
  <si>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</si>
  <si>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</si>
  <si>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</si>
  <si>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</si>
  <si>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</si>
  <si>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</si>
  <si>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</si>
  <si>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</si>
  <si>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</si>
  <si>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</si>
  <si>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</si>
  <si>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</si>
  <si>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</si>
  <si>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</si>
  <si>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</si>
  <si>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</si>
  <si>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</si>
  <si>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</si>
  <si>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</si>
  <si>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</si>
  <si>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</si>
  <si>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</si>
  <si>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</si>
  <si>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</si>
  <si>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</si>
  <si>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</si>
  <si>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</si>
  <si>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</si>
  <si>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</si>
  <si>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</si>
  <si>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</si>
  <si>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</si>
  <si>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</si>
  <si>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</si>
  <si>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</si>
  <si>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</si>
  <si>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</si>
  <si>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</si>
  <si>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</si>
  <si>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</si>
  <si>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</si>
  <si>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</si>
  <si>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</si>
  <si>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</si>
  <si>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</si>
  <si>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</si>
  <si>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</si>
  <si>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</si>
  <si>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</si>
  <si>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</si>
  <si>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</si>
  <si>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</si>
  <si>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</si>
  <si>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</si>
  <si>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</si>
  <si>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</si>
  <si>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</si>
  <si>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</si>
  <si>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</si>
  <si>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</si>
  <si>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</si>
  <si>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</si>
  <si>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</si>
  <si>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</si>
  <si>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</si>
  <si>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</si>
  <si>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</si>
  <si>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</si>
  <si>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</si>
  <si>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</si>
  <si>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</si>
  <si>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</si>
  <si>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</si>
  <si>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</si>
  <si>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</si>
  <si>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</si>
  <si>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</si>
  <si>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</si>
  <si>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</si>
  <si>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</si>
  <si>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</si>
  <si>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</si>
  <si>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</si>
  <si>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</si>
  <si>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</si>
  <si>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</si>
  <si>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</si>
  <si>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</si>
  <si>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</si>
  <si>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</si>
  <si>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</si>
  <si>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</si>
  <si>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</si>
  <si>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</si>
  <si>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</si>
  <si>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</si>
  <si>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</si>
  <si>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</si>
  <si>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</si>
  <si>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</si>
  <si>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</si>
  <si>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</si>
  <si>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</si>
  <si>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</si>
  <si>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</si>
  <si>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</si>
  <si>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</si>
  <si>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</si>
  <si>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</si>
  <si>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</si>
  <si>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</si>
  <si>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</si>
  <si>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</si>
  <si>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</si>
  <si>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</si>
  <si>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</si>
  <si>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</si>
  <si>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</si>
  <si>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</si>
  <si>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</si>
  <si>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</si>
  <si>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</si>
  <si>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</si>
  <si>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</si>
  <si>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</si>
  <si>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</si>
  <si>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</si>
  <si>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</si>
  <si>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</si>
  <si>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</si>
  <si>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</si>
  <si>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</si>
  <si>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</si>
  <si>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</si>
  <si>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</si>
  <si>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</si>
  <si>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</si>
  <si>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</si>
  <si>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</si>
  <si>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</si>
  <si>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</si>
  <si>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</si>
  <si>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</si>
  <si>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</si>
  <si>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</si>
  <si>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</si>
  <si>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</si>
  <si>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</si>
  <si>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</si>
  <si>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</si>
  <si>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</si>
  <si>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</si>
  <si>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</si>
  <si>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</si>
  <si>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</si>
  <si>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</si>
  <si>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</si>
  <si>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</si>
  <si>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</si>
  <si>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</si>
  <si>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</si>
  <si>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</si>
  <si>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</si>
  <si>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</si>
  <si>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</si>
  <si>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</si>
  <si>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</si>
  <si>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</si>
  <si>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</si>
  <si>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</si>
  <si>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</si>
  <si>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</si>
  <si>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</si>
  <si>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</si>
  <si>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</si>
  <si>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</si>
  <si>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</si>
  <si>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</si>
  <si>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</si>
  <si>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</si>
  <si>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</si>
  <si>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</si>
  <si>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</si>
  <si>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</si>
  <si>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</si>
  <si>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</si>
  <si>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</si>
  <si>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</si>
  <si>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</si>
  <si>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</si>
  <si>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</si>
  <si>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</si>
  <si>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</si>
  <si>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</si>
  <si>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</si>
  <si>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</si>
  <si>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</si>
  <si>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</si>
  <si>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</si>
  <si>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</si>
  <si>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</si>
  <si>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</si>
  <si>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</si>
  <si>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</si>
  <si>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</si>
  <si>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</si>
  <si>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</si>
  <si>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</si>
  <si>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</si>
  <si>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</si>
  <si>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</si>
  <si>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</si>
  <si>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</si>
  <si>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</si>
  <si>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</si>
  <si>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</si>
  <si>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</si>
  <si>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</si>
  <si>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</si>
  <si>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</si>
  <si>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</si>
  <si>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</si>
  <si>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</si>
  <si>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</si>
  <si>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</si>
  <si>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</si>
  <si>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</si>
  <si>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</si>
  <si>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</si>
  <si>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</si>
  <si>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</si>
  <si>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</si>
  <si>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</si>
  <si>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</si>
  <si>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</si>
  <si>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</si>
  <si>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</si>
  <si>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</si>
  <si>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</si>
  <si>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</si>
  <si>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</si>
  <si>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</si>
  <si>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</si>
  <si>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</si>
  <si>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</si>
  <si>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</si>
  <si>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</si>
  <si>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</si>
  <si>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</si>
  <si>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</si>
  <si>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</si>
  <si>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</si>
  <si>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</si>
  <si>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</si>
  <si>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</si>
  <si>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</si>
  <si>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</si>
  <si>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</si>
  <si>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</si>
  <si>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</si>
  <si>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</si>
  <si>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</si>
  <si>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</si>
  <si>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</si>
  <si>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</si>
  <si>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</si>
  <si>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</si>
  <si>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</si>
  <si>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</si>
  <si>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</si>
  <si>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</si>
  <si>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</si>
  <si>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</si>
  <si>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</si>
  <si>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</si>
  <si>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</si>
  <si>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</si>
  <si>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</si>
  <si>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</si>
  <si>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</si>
  <si>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</si>
  <si>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</si>
  <si>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</si>
  <si>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</si>
  <si>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</si>
  <si>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</si>
  <si>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</si>
  <si>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</si>
  <si>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</si>
  <si>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</si>
  <si>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</si>
  <si>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</si>
  <si>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</si>
  <si>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</si>
  <si>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</si>
  <si>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</si>
  <si>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</si>
  <si>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</si>
  <si>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</si>
  <si>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</si>
  <si>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</si>
  <si>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</si>
  <si>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</si>
  <si>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</si>
  <si>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</si>
  <si>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</si>
  <si>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</si>
  <si>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</si>
  <si>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</si>
  <si>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</si>
  <si>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</si>
  <si>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</si>
  <si>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</si>
  <si>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</si>
  <si>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</si>
  <si>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</si>
  <si>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</si>
  <si>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</si>
  <si>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</si>
  <si>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</si>
  <si>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</si>
  <si>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</si>
  <si>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</si>
  <si>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</si>
  <si>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</si>
  <si>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</si>
  <si>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</si>
  <si>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</si>
  <si>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</si>
  <si>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</si>
  <si>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</si>
  <si>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</si>
  <si>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</si>
  <si>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</si>
  <si>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</si>
  <si>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</si>
  <si>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</si>
  <si>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</si>
  <si>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</si>
  <si>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</si>
  <si>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</si>
  <si>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</si>
  <si>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</si>
  <si>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</si>
  <si>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</si>
  <si>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</si>
  <si>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</si>
  <si>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</si>
  <si>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</si>
  <si>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</si>
  <si>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</si>
  <si>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</si>
  <si>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</si>
  <si>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</si>
  <si>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</si>
  <si>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</si>
  <si>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</si>
  <si>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</si>
  <si>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</si>
  <si>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</si>
  <si>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</si>
  <si>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</si>
  <si>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</si>
  <si>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</si>
  <si>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</si>
  <si>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</si>
  <si>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</si>
  <si>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</si>
  <si>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</si>
  <si>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</si>
  <si>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</si>
  <si>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</si>
  <si>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</si>
  <si>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</si>
  <si>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</si>
  <si>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</si>
  <si>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</si>
  <si>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</si>
  <si>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</si>
  <si>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</si>
  <si>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</si>
  <si>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</si>
  <si>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</si>
  <si>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</si>
  <si>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</si>
  <si>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</si>
  <si>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</si>
  <si>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</si>
  <si>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</si>
  <si>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</si>
  <si>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</si>
  <si>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</si>
  <si>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</si>
  <si>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</si>
  <si>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</si>
  <si>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</si>
  <si>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</si>
  <si>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</si>
  <si>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</si>
  <si>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</si>
  <si>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</si>
  <si>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</si>
  <si>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</si>
  <si>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</si>
  <si>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</si>
  <si>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</si>
  <si>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</si>
  <si>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</si>
  <si>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</si>
  <si>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</si>
  <si>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</si>
  <si>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</si>
  <si>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</si>
  <si>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</si>
  <si>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</si>
  <si>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</si>
  <si>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</si>
  <si>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</si>
  <si>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</si>
  <si>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</si>
  <si>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</si>
  <si>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</si>
  <si>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</si>
  <si>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</si>
  <si>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</si>
  <si>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</si>
  <si>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</si>
  <si>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</si>
  <si>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</si>
  <si>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</si>
  <si>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</si>
  <si>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</si>
  <si>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</si>
  <si>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</si>
  <si>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</si>
  <si>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</si>
  <si>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</si>
  <si>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</si>
  <si>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</si>
  <si>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</si>
  <si>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</si>
  <si>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</si>
  <si>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</si>
  <si>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</si>
  <si>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</si>
  <si>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</si>
  <si>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</si>
  <si>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</si>
  <si>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</si>
  <si>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</si>
  <si>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</si>
  <si>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</si>
  <si>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</si>
  <si>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</si>
  <si>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</si>
  <si>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</si>
  <si>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</si>
  <si>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</si>
  <si>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</si>
  <si>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</si>
  <si>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</si>
  <si>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</si>
  <si>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</si>
  <si>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</si>
  <si>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</si>
  <si>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</si>
  <si>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</si>
  <si>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</si>
  <si>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</si>
  <si>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</si>
  <si>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</si>
  <si>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</si>
  <si>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</si>
  <si>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</si>
  <si>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</si>
  <si>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</si>
  <si>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</si>
  <si>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</si>
  <si>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</si>
  <si>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</si>
  <si>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</si>
  <si>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</si>
  <si>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</si>
  <si>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</si>
  <si>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</si>
  <si>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</si>
  <si>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</si>
  <si>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</si>
  <si>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</si>
  <si>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</si>
  <si>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</si>
  <si>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</si>
  <si>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</si>
  <si>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</si>
  <si>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</si>
  <si>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</si>
  <si>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</si>
  <si>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</si>
  <si>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</si>
  <si>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</si>
  <si>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</si>
  <si>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</si>
  <si>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</si>
  <si>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</si>
  <si>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</si>
  <si>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</si>
  <si>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</si>
  <si>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</si>
  <si>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</si>
  <si>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</si>
  <si>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</si>
  <si>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</si>
  <si>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</si>
  <si>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</si>
  <si>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</si>
  <si>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</si>
  <si>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</si>
  <si>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</si>
  <si>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</si>
  <si>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</si>
  <si>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</si>
  <si>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</si>
  <si>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</si>
  <si>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</si>
  <si>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</si>
  <si>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</si>
  <si>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</si>
  <si>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</si>
  <si>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</si>
  <si>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</si>
  <si>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</si>
  <si>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</si>
  <si>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</si>
  <si>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</si>
  <si>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</si>
  <si>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</si>
  <si>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</si>
  <si>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</si>
  <si>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</si>
  <si>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</si>
  <si>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</si>
  <si>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</si>
  <si>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</si>
  <si>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</si>
  <si>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</si>
  <si>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</si>
  <si>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</si>
  <si>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</si>
  <si>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</si>
  <si>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</si>
  <si>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</si>
  <si>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</si>
  <si>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</si>
  <si>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</si>
  <si>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</si>
  <si>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</si>
  <si>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</si>
  <si>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</si>
  <si>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</si>
  <si>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</si>
  <si>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</si>
  <si>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</si>
  <si>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</si>
  <si>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</si>
  <si>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</si>
  <si>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</si>
  <si>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</si>
  <si>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</si>
  <si>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</si>
  <si>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</si>
  <si>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</si>
  <si>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</si>
  <si>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</si>
  <si>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</si>
  <si>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</si>
  <si>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</si>
  <si>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</si>
  <si>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</si>
  <si>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</si>
  <si>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</si>
  <si>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</si>
  <si>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</si>
  <si>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</si>
  <si>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</si>
  <si>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</si>
  <si>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</si>
  <si>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</si>
  <si>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</si>
  <si>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</si>
  <si>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</si>
  <si>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</si>
  <si>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</si>
  <si>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</si>
  <si>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</si>
  <si>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</si>
  <si>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</si>
  <si>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</si>
  <si>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</si>
  <si>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</si>
  <si>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</si>
  <si>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</si>
  <si>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</si>
  <si>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</si>
  <si>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</si>
  <si>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</si>
  <si>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</si>
  <si>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</si>
  <si>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</si>
  <si>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</si>
  <si>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</si>
  <si>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</si>
  <si>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</si>
  <si>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</si>
  <si>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</si>
  <si>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</si>
  <si>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</si>
  <si>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</si>
  <si>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</si>
  <si>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</si>
  <si>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</si>
  <si>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</si>
  <si>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</si>
  <si>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</si>
  <si>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</si>
  <si>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</si>
  <si>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</si>
  <si>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</si>
  <si>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</si>
  <si>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</si>
  <si>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</si>
  <si>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</si>
  <si>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</si>
  <si>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</si>
  <si>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</si>
  <si>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</si>
  <si>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</si>
  <si>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</si>
  <si>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</si>
  <si>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</si>
  <si>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</si>
  <si>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</si>
  <si>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</si>
  <si>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</si>
  <si>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</si>
  <si>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</si>
  <si>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</si>
  <si>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</si>
  <si>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</si>
  <si>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</si>
  <si>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</si>
  <si>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</si>
  <si>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</si>
  <si>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</si>
  <si>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</si>
  <si>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</si>
  <si>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</si>
  <si>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</si>
  <si>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</si>
  <si>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</si>
  <si>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</si>
  <si>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</si>
  <si>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</si>
  <si>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</si>
  <si>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</si>
  <si>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</si>
  <si>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</si>
  <si>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</si>
  <si>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</si>
  <si>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</si>
  <si>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</si>
  <si>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</si>
  <si>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</si>
  <si>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</si>
  <si>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</si>
  <si>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</si>
  <si>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</si>
  <si>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</si>
  <si>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</si>
  <si>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</si>
  <si>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</si>
  <si>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</si>
  <si>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</si>
  <si>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</si>
  <si>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</si>
  <si>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</si>
  <si>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</si>
  <si>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</si>
  <si>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</si>
  <si>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</si>
  <si>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</si>
  <si>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</si>
  <si>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</si>
  <si>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</si>
  <si>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</si>
  <si>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</si>
  <si>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</si>
  <si>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</si>
  <si>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</si>
  <si>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</si>
  <si>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</si>
  <si>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</si>
  <si>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</si>
  <si>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</si>
  <si>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</si>
  <si>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</si>
  <si>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</si>
  <si>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</si>
  <si>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</si>
  <si>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</si>
  <si>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</si>
  <si>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</si>
  <si>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</si>
  <si>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</si>
  <si>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</si>
  <si>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</si>
  <si>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</si>
  <si>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</si>
  <si>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</si>
  <si>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</si>
  <si>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</si>
  <si>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</si>
  <si>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</si>
  <si>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</si>
  <si>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</si>
  <si>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</si>
  <si>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</si>
  <si>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</si>
  <si>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</si>
  <si>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</si>
  <si>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</si>
  <si>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</si>
  <si>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</si>
  <si>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</si>
  <si>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</si>
  <si>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</si>
  <si>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</si>
  <si>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</si>
  <si>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</si>
  <si>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</si>
  <si>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</si>
  <si>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</si>
  <si>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</si>
  <si>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</si>
  <si>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</si>
  <si>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</si>
  <si>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</si>
  <si>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</si>
  <si>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</si>
  <si>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</si>
  <si>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</si>
  <si>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</si>
  <si>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</si>
  <si>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</si>
  <si>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</si>
  <si>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</si>
  <si>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</si>
  <si>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</si>
  <si>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</si>
  <si>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</si>
  <si>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</si>
  <si>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</si>
  <si>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</si>
  <si>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</si>
  <si>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</si>
  <si>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</si>
  <si>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</si>
  <si>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</si>
  <si>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</si>
  <si>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</si>
  <si>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</si>
  <si>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</si>
  <si>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</si>
  <si>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</si>
  <si>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</si>
  <si>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</si>
  <si>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</si>
  <si>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</si>
  <si>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</si>
  <si>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</si>
  <si>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</si>
  <si>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</si>
  <si>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</si>
  <si>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</si>
  <si>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</si>
  <si>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</si>
  <si>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</si>
  <si>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</si>
  <si>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</si>
  <si>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</si>
  <si>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</si>
  <si>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</si>
  <si>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</si>
  <si>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</si>
  <si>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</si>
  <si>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</si>
  <si>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</si>
  <si>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</si>
  <si>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</si>
  <si>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</si>
  <si>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</si>
  <si>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</si>
  <si>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</si>
  <si>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</si>
  <si>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</si>
  <si>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</si>
  <si>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</si>
  <si>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</si>
  <si>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</si>
  <si>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</si>
  <si>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</si>
  <si>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</si>
  <si>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</si>
  <si>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</si>
  <si>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</si>
  <si>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</si>
  <si>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</si>
  <si>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</si>
  <si>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</si>
  <si>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</si>
  <si>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</si>
  <si>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</si>
  <si>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</si>
  <si>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</si>
  <si>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</si>
  <si>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</si>
  <si>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</si>
  <si>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</si>
  <si>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</si>
  <si>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</si>
  <si>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</si>
  <si>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</si>
  <si>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</si>
  <si>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</si>
  <si>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</si>
  <si>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</si>
  <si>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</si>
  <si>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</si>
  <si>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</si>
  <si>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</si>
  <si>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</si>
  <si>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</si>
  <si>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</si>
  <si>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</si>
  <si>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</si>
  <si>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</si>
  <si>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</si>
  <si>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</si>
  <si>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</si>
  <si>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</si>
  <si>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</si>
  <si>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</si>
  <si>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</si>
  <si>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</si>
  <si>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</si>
  <si>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</si>
  <si>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</si>
  <si>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</si>
  <si>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</si>
  <si>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</si>
  <si>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</si>
  <si>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</si>
  <si>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</si>
  <si>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</si>
  <si>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</si>
  <si>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</si>
  <si>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</si>
  <si>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</si>
  <si>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</si>
  <si>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</si>
  <si>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</si>
  <si>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</si>
  <si>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</si>
  <si>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</si>
  <si>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</si>
  <si>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</si>
  <si>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</si>
  <si>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</si>
  <si>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</si>
  <si>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</si>
  <si>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</si>
  <si>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</si>
  <si>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</si>
  <si>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</si>
  <si>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</si>
  <si>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</si>
  <si>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</si>
  <si>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</si>
  <si>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</si>
  <si>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</si>
  <si>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</si>
  <si>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</si>
  <si>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</si>
  <si>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</si>
  <si>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</si>
  <si>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</si>
  <si>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</si>
  <si>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</si>
  <si>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</si>
  <si>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</si>
  <si>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</si>
  <si>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</si>
  <si>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</si>
  <si>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</si>
  <si>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</si>
  <si>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</si>
  <si>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</si>
  <si>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</si>
  <si>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</si>
  <si>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</si>
  <si>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</si>
  <si>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</si>
  <si>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</si>
  <si>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</si>
  <si>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</si>
  <si>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</si>
  <si>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</si>
  <si>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</si>
  <si>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</si>
  <si>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</si>
  <si>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</si>
  <si>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</si>
  <si>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</si>
  <si>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</si>
  <si>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</si>
  <si>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</si>
  <si>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</si>
  <si>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</si>
  <si>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</si>
  <si>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</si>
  <si>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</si>
  <si>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</si>
  <si>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</si>
  <si>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</si>
  <si>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</si>
  <si>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</si>
  <si>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</si>
  <si>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</si>
  <si>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</si>
  <si>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</si>
  <si>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</si>
  <si>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</si>
  <si>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</si>
  <si>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</si>
  <si>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</si>
  <si>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</si>
  <si>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</si>
  <si>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</si>
  <si>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</si>
  <si>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</si>
  <si>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</si>
  <si>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</si>
  <si>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</si>
  <si>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</si>
  <si>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</si>
  <si>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</si>
  <si>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</si>
  <si>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</si>
  <si>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</si>
  <si>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</si>
  <si>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</si>
  <si>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</si>
  <si>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</si>
  <si>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</si>
  <si>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</si>
  <si>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</si>
  <si>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</si>
  <si>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</si>
  <si>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</si>
  <si>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</si>
  <si>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</si>
  <si>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</si>
  <si>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</si>
  <si>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</si>
  <si>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</si>
  <si>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</si>
  <si>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</si>
  <si>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</si>
  <si>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</si>
  <si>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</si>
  <si>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</si>
  <si>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</si>
  <si>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</si>
  <si>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</si>
  <si>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</si>
  <si>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</si>
  <si>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</si>
  <si>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</si>
  <si>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</si>
  <si>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</si>
  <si>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</si>
  <si>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</si>
  <si>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</si>
  <si>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</si>
  <si>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</si>
  <si>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</si>
  <si>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</si>
  <si>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</si>
  <si>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</si>
  <si>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</si>
  <si>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</si>
  <si>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</si>
  <si>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</si>
  <si>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</si>
  <si>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</si>
  <si>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</si>
  <si>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</si>
  <si>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</si>
  <si>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</si>
  <si>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</si>
  <si>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</si>
  <si>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</si>
  <si>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</si>
  <si>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</si>
  <si>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</si>
  <si>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</si>
  <si>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</si>
  <si>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</si>
  <si>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</si>
  <si>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</si>
  <si>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</si>
  <si>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</si>
  <si>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</si>
  <si>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</si>
  <si>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</si>
  <si>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</si>
  <si>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</si>
  <si>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</si>
  <si>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</si>
  <si>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</si>
  <si>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</si>
  <si>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</si>
  <si>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</si>
  <si>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</si>
  <si>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</si>
  <si>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</si>
  <si>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</si>
  <si>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</si>
  <si>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</si>
  <si>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</si>
  <si>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</si>
  <si>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</si>
  <si>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</si>
  <si>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</si>
  <si>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</si>
  <si>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</si>
  <si>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</si>
  <si>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</si>
  <si>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</si>
  <si>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</si>
  <si>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</si>
  <si>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</si>
  <si>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</si>
  <si>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</si>
  <si>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</si>
  <si>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</si>
  <si>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</si>
  <si>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</si>
  <si>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</si>
  <si>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</si>
  <si>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</si>
  <si>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</si>
  <si>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</si>
  <si>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</si>
  <si>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</si>
  <si>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</si>
  <si>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</si>
  <si>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</si>
  <si>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</si>
  <si>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</si>
  <si>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</si>
  <si>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</si>
  <si>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</si>
  <si>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</si>
  <si>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</si>
  <si>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</si>
  <si>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</si>
  <si>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</si>
  <si>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</si>
  <si>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</si>
  <si>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</si>
  <si>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</si>
  <si>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</si>
  <si>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</si>
  <si>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</si>
  <si>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</si>
  <si>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</si>
  <si>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</si>
  <si>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</si>
  <si>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</si>
  <si>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</si>
  <si>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</si>
  <si>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</si>
  <si>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</si>
  <si>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</si>
  <si>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</si>
  <si>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</si>
  <si>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</si>
  <si>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</si>
  <si>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</si>
  <si>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</si>
  <si>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</si>
  <si>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</si>
  <si>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</si>
  <si>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</si>
  <si>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</si>
  <si>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</si>
  <si>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</si>
  <si>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</si>
  <si>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</si>
  <si>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</si>
  <si>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</si>
  <si>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</si>
  <si>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</si>
  <si>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</si>
  <si>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</si>
  <si>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</si>
  <si>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</si>
  <si>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</si>
  <si>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</si>
  <si>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</si>
  <si>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</si>
  <si>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</si>
  <si>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</si>
  <si>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</si>
  <si>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</si>
  <si>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</si>
  <si>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</si>
  <si>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</si>
  <si>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</si>
  <si>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</si>
  <si>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</si>
  <si>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</si>
  <si>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</si>
  <si>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</si>
  <si>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</si>
  <si>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</si>
  <si>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</si>
  <si>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</si>
  <si>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</si>
  <si>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</si>
  <si>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</si>
  <si>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</si>
  <si>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</si>
  <si>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</si>
  <si>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</si>
  <si>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</si>
  <si>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</si>
  <si>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</si>
  <si>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</si>
  <si>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</si>
  <si>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</si>
  <si>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</si>
  <si>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</si>
  <si>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</si>
  <si>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</si>
  <si>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</si>
  <si>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</si>
  <si>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</si>
  <si>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</si>
  <si>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</si>
  <si>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</si>
  <si>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</si>
  <si>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</si>
  <si>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</si>
  <si>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</si>
  <si>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</si>
  <si>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</si>
  <si>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</si>
  <si>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</si>
  <si>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</si>
  <si>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</si>
  <si>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</si>
  <si>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</si>
  <si>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</si>
  <si>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</si>
  <si>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</si>
  <si>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</si>
  <si>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</si>
  <si>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</si>
  <si>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</si>
  <si>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</si>
  <si>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</si>
  <si>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</si>
  <si>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</si>
  <si>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</si>
  <si>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</si>
  <si>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</si>
  <si>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</si>
  <si>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</si>
  <si>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</si>
  <si>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</si>
  <si>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</si>
  <si>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</si>
  <si>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</si>
  <si>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</si>
  <si>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</si>
  <si>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</si>
  <si>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</si>
  <si>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</si>
  <si>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</si>
  <si>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</si>
  <si>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</si>
  <si>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</si>
  <si>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</si>
  <si>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</si>
  <si>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</si>
  <si>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</si>
  <si>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</si>
  <si>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</si>
  <si>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</si>
  <si>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</si>
  <si>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</si>
  <si>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</si>
  <si>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</si>
  <si>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</si>
  <si>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</si>
  <si>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</si>
  <si>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</si>
  <si>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</si>
  <si>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</si>
  <si>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</si>
  <si>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</si>
  <si>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</si>
  <si>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</si>
  <si>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</si>
  <si>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</si>
  <si>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</si>
  <si>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</si>
  <si>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</si>
  <si>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</si>
  <si>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</si>
  <si>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</si>
  <si>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</si>
  <si>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</si>
  <si>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</si>
  <si>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</si>
  <si>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</si>
  <si>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</si>
  <si>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</si>
  <si>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</si>
  <si>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</si>
  <si>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</si>
  <si>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</si>
  <si>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</si>
  <si>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</si>
  <si>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</si>
  <si>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</si>
  <si>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</si>
  <si>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</si>
  <si>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</si>
  <si>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</si>
  <si>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</si>
  <si>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</si>
  <si>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</si>
  <si>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</si>
  <si>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</si>
  <si>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</si>
  <si>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</si>
  <si>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</si>
  <si>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</si>
  <si>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</si>
  <si>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</si>
  <si>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</si>
  <si>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</si>
  <si>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</si>
  <si>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</si>
  <si>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</si>
  <si>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</si>
  <si>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</si>
  <si>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</si>
  <si>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</si>
  <si>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</si>
  <si>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</si>
  <si>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</si>
  <si>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</si>
  <si>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</si>
  <si>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</si>
  <si>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</si>
  <si>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</si>
  <si>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</si>
  <si>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</si>
  <si>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</si>
  <si>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</si>
  <si>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</si>
  <si>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</si>
  <si>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</si>
  <si>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</si>
  <si>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</si>
  <si>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</si>
  <si>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</si>
  <si>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</si>
  <si>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</si>
  <si>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</si>
  <si>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</si>
  <si>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</si>
  <si>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</si>
  <si>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</si>
  <si>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</si>
  <si>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</si>
  <si>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</si>
  <si>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</si>
  <si>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</si>
  <si>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</si>
  <si>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</si>
  <si>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</si>
  <si>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</si>
  <si>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</si>
  <si>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</si>
  <si>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</si>
  <si>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</si>
  <si>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</si>
  <si>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</si>
  <si>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</si>
  <si>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</si>
  <si>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</si>
  <si>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</si>
  <si>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</si>
  <si>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</si>
  <si>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</si>
  <si>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</si>
  <si>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</si>
  <si>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</si>
  <si>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</si>
  <si>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</si>
  <si>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</si>
  <si>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</si>
  <si>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</si>
  <si>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</si>
  <si>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</si>
  <si>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</si>
  <si>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</si>
  <si>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</si>
  <si>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</si>
  <si>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</si>
  <si>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</si>
  <si>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</si>
  <si>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</si>
  <si>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</si>
  <si>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</si>
  <si>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</si>
  <si>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</si>
  <si>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</si>
  <si>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</si>
  <si>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</si>
  <si>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</si>
  <si>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</si>
  <si>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</si>
  <si>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</si>
  <si>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</si>
  <si>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</si>
  <si>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</si>
  <si>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</si>
  <si>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</si>
  <si>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</si>
  <si>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</si>
  <si>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</si>
  <si>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</si>
  <si>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</si>
  <si>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</si>
  <si>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</si>
  <si>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</si>
  <si>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</si>
  <si>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</si>
  <si>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</si>
  <si>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</si>
  <si>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</si>
  <si>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</si>
  <si>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</si>
  <si>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</si>
  <si>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</si>
  <si>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</si>
  <si>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</si>
  <si>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</si>
  <si>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</si>
  <si>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</si>
  <si>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</si>
  <si>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</si>
  <si>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</si>
  <si>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</si>
  <si>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</si>
  <si>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</si>
  <si>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</si>
  <si>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</si>
  <si>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</si>
  <si>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</si>
  <si>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</si>
  <si>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</si>
  <si>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</si>
  <si>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</si>
  <si>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</si>
  <si>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</si>
  <si>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</si>
  <si>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</si>
  <si>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</si>
  <si>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</si>
  <si>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</si>
  <si>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</si>
  <si>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</si>
  <si>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</si>
  <si>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</si>
  <si>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</si>
  <si>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</si>
  <si>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</si>
  <si>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</si>
  <si>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</si>
  <si>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</si>
  <si>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</si>
  <si>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</si>
  <si>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</si>
  <si>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</si>
  <si>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</si>
  <si>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</si>
  <si>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</si>
  <si>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</si>
  <si>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</si>
  <si>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</si>
  <si>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</si>
  <si>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</si>
  <si>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</si>
  <si>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</si>
  <si>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</si>
  <si>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</si>
  <si>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</si>
  <si>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</si>
  <si>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</si>
  <si>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</si>
  <si>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</si>
  <si>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</si>
  <si>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</si>
  <si>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</si>
  <si>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</si>
  <si>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</si>
  <si>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</si>
  <si>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</si>
  <si>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</si>
  <si>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</si>
  <si>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</si>
  <si>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</si>
  <si>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</si>
  <si>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</si>
  <si>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</si>
  <si>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</si>
  <si>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</si>
  <si>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</si>
  <si>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</si>
  <si>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</si>
  <si>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</si>
  <si>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</si>
  <si>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</si>
  <si>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</si>
  <si>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</si>
  <si>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</si>
  <si>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</si>
  <si>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</si>
  <si>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</si>
  <si>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</si>
  <si>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</si>
  <si>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</si>
  <si>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</si>
  <si>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</si>
  <si>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</si>
  <si>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</si>
  <si>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</si>
  <si>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</si>
  <si>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</si>
  <si>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</si>
  <si>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</si>
  <si>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</si>
  <si>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</si>
  <si>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</si>
  <si>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</si>
  <si>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</si>
  <si>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</si>
  <si>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</si>
  <si>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</si>
  <si>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</si>
  <si>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</si>
  <si>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</si>
  <si>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</si>
  <si>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</si>
  <si>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</si>
  <si>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</si>
  <si>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</si>
  <si>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</si>
  <si>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</si>
  <si>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</si>
  <si>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</si>
  <si>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</si>
  <si>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</si>
  <si>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</si>
  <si>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</si>
  <si>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</si>
  <si>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</si>
  <si>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</si>
  <si>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</si>
  <si>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</si>
  <si>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</si>
  <si>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</si>
  <si>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</si>
  <si>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</si>
  <si>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</si>
  <si>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</si>
  <si>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</si>
  <si>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</si>
  <si>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</si>
  <si>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</si>
  <si>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</si>
  <si>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</si>
  <si>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</si>
  <si>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</si>
  <si>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</si>
  <si>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</si>
  <si>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</si>
  <si>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</si>
  <si>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</si>
  <si>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</si>
  <si>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</si>
  <si>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</si>
  <si>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</si>
  <si>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</si>
  <si>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</si>
  <si>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</si>
  <si>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</si>
  <si>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</si>
  <si>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</si>
  <si>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</si>
  <si>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</si>
  <si>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</si>
  <si>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</si>
  <si>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</si>
  <si>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</si>
  <si>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</si>
  <si>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</si>
  <si>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</si>
  <si>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</si>
  <si>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</si>
  <si>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</si>
  <si>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</si>
  <si>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</si>
  <si>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</si>
  <si>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</si>
  <si>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</si>
  <si>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</si>
  <si>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</si>
  <si>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</si>
  <si>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</si>
  <si>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</si>
  <si>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</si>
  <si>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</si>
  <si>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</si>
  <si>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</si>
  <si>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</si>
  <si>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</si>
  <si>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</si>
  <si>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</si>
  <si>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</si>
  <si>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</si>
  <si>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</si>
  <si>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</si>
  <si>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</si>
  <si>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</si>
  <si>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</si>
  <si>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</si>
  <si>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</si>
  <si>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</si>
  <si>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</si>
  <si>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</si>
  <si>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</si>
  <si>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</si>
  <si>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</si>
  <si>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</si>
  <si>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</si>
  <si>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</si>
  <si>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</si>
  <si>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</si>
  <si>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</si>
  <si>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</si>
  <si>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</si>
  <si>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</si>
  <si>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</si>
  <si>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</si>
  <si>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</si>
  <si>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</si>
  <si>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</si>
  <si>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</si>
  <si>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</si>
  <si>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</si>
  <si>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</si>
  <si>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</si>
  <si>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</si>
  <si>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</si>
  <si>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</si>
  <si>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</si>
  <si>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</si>
  <si>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</si>
  <si>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</si>
  <si>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</si>
  <si>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</si>
  <si>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</si>
  <si>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</si>
  <si>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</si>
  <si>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</si>
  <si>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</si>
  <si>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</si>
  <si>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</si>
  <si>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</si>
  <si>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</si>
  <si>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</si>
  <si>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</si>
  <si>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</si>
  <si>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</si>
  <si>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</si>
  <si>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</si>
  <si>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</si>
  <si>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</si>
  <si>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</si>
  <si>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</si>
  <si>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</si>
  <si>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</si>
  <si>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</si>
  <si>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</si>
  <si>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</si>
  <si>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</si>
  <si>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</si>
  <si>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</si>
  <si>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</si>
  <si>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</si>
  <si>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</si>
  <si>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</si>
  <si>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</si>
  <si>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</si>
  <si>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</si>
  <si>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</si>
  <si>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</si>
  <si>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</si>
  <si>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</si>
  <si>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</si>
  <si>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</si>
  <si>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</si>
  <si>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</si>
  <si>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</si>
  <si>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</si>
  <si>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</si>
  <si>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</si>
  <si>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</si>
  <si>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</si>
  <si>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</si>
  <si>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</si>
  <si>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</si>
  <si>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</si>
  <si>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</si>
  <si>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</si>
  <si>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</si>
  <si>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</si>
  <si>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</si>
  <si>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</si>
  <si>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</si>
  <si>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</si>
  <si>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</si>
  <si>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</si>
  <si>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</si>
  <si>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</si>
  <si>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</si>
  <si>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</si>
  <si>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</si>
  <si>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</si>
  <si>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</si>
  <si>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</si>
  <si>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</si>
  <si>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</si>
  <si>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</si>
  <si>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</si>
  <si>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</si>
  <si>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</si>
  <si>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</si>
  <si>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</si>
  <si>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</si>
  <si>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</si>
  <si>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</si>
  <si>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</si>
  <si>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</si>
  <si>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</si>
  <si>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</si>
  <si>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</si>
  <si>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</si>
  <si>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</si>
  <si>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</si>
  <si>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</si>
  <si>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</si>
  <si>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</si>
  <si>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</si>
  <si>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</si>
  <si>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</si>
  <si>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</si>
  <si>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</si>
  <si>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</si>
  <si>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</si>
  <si>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</si>
  <si>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</si>
  <si>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</si>
  <si>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</si>
  <si>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</si>
  <si>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</si>
  <si>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</si>
  <si>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</si>
  <si>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</si>
  <si>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</si>
  <si>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</si>
  <si>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</si>
  <si>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</si>
  <si>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</si>
  <si>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</si>
  <si>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</si>
  <si>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</si>
  <si>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</si>
  <si>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</si>
  <si>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</si>
  <si>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</si>
  <si>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</si>
  <si>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</si>
  <si>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</si>
  <si>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</si>
  <si>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</si>
  <si>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</si>
  <si>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</si>
  <si>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</si>
  <si>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</si>
  <si>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</si>
  <si>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</si>
  <si>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</si>
  <si>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</si>
  <si>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</si>
  <si>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</si>
  <si>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</si>
  <si>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</si>
  <si>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</si>
  <si>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</si>
  <si>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</si>
  <si>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</si>
  <si>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</si>
  <si>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</si>
  <si>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</si>
  <si>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</si>
  <si>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</si>
  <si>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</si>
  <si>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</si>
  <si>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</si>
  <si>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</si>
  <si>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</si>
  <si>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</si>
  <si>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</si>
  <si>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</si>
  <si>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</si>
  <si>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</si>
  <si>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</si>
  <si>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</si>
  <si>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</si>
  <si>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</si>
  <si>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</si>
  <si>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</si>
  <si>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</si>
  <si>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</si>
  <si>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</si>
  <si>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</si>
  <si>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</si>
  <si>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</si>
  <si>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</si>
  <si>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</si>
  <si>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</si>
  <si>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</si>
  <si>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</si>
  <si>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</si>
  <si>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</si>
  <si>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</si>
  <si>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</si>
  <si>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</si>
  <si>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</si>
  <si>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</si>
  <si>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</si>
  <si>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</si>
  <si>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</si>
  <si>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</si>
  <si>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</si>
  <si>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</si>
  <si>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</si>
  <si>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</si>
  <si>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</si>
  <si>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</si>
  <si>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</si>
  <si>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</si>
  <si>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</si>
  <si>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</si>
  <si>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</si>
  <si>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</si>
  <si>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</si>
  <si>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</si>
  <si>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</si>
  <si>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</si>
  <si>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</si>
  <si>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</si>
  <si>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</si>
  <si>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</si>
  <si>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</si>
  <si>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</si>
  <si>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</si>
  <si>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</si>
  <si>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</si>
  <si>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</si>
  <si>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</si>
  <si>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</si>
  <si>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</si>
  <si>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</si>
  <si>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</si>
  <si>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</si>
  <si>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</si>
  <si>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</si>
  <si>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</si>
  <si>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</si>
  <si>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</si>
  <si>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</si>
  <si>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</si>
  <si>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</si>
  <si>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</si>
  <si>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</si>
  <si>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</si>
  <si>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</si>
  <si>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</si>
  <si>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</si>
  <si>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</si>
  <si>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</si>
  <si>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</si>
  <si>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</si>
  <si>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</si>
  <si>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</si>
  <si>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</si>
  <si>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</si>
  <si>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</si>
  <si>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</si>
  <si>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</si>
  <si>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</si>
  <si>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</si>
  <si>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</si>
  <si>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</si>
  <si>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</si>
  <si>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</si>
  <si>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</si>
  <si>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</si>
  <si>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</si>
  <si>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</si>
  <si>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</si>
  <si>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</si>
  <si>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</si>
  <si>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</si>
  <si>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</si>
  <si>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</si>
  <si>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</si>
  <si>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</si>
  <si>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</si>
  <si>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</si>
  <si>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</si>
  <si>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</si>
  <si>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</si>
  <si>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</si>
  <si>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</si>
  <si>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</si>
  <si>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</si>
  <si>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</si>
  <si>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</si>
  <si>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</si>
  <si>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</si>
  <si>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</si>
  <si>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</si>
  <si>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</si>
  <si>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</si>
  <si>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</si>
  <si>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</si>
  <si>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</si>
  <si>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</si>
  <si>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</si>
  <si>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</si>
  <si>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</si>
  <si>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</si>
  <si>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</si>
  <si>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</si>
  <si>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</si>
  <si>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</si>
  <si>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</si>
  <si>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</si>
  <si>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</si>
  <si>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</si>
  <si>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</si>
  <si>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</si>
  <si>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</si>
  <si>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</si>
  <si>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</si>
  <si>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</si>
  <si>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</si>
  <si>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</si>
  <si>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</si>
  <si>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</si>
  <si>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</si>
  <si>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</si>
  <si>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</si>
  <si>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</si>
  <si>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</si>
  <si>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</si>
  <si>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</si>
  <si>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</si>
  <si>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</si>
  <si>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</si>
  <si>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</si>
  <si>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</si>
  <si>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</si>
  <si>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</si>
  <si>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</si>
  <si>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</si>
  <si>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</si>
  <si>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</si>
  <si>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</si>
  <si>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</si>
  <si>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</si>
  <si>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</si>
  <si>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</si>
  <si>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</si>
  <si>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</si>
  <si>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</si>
  <si>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</si>
  <si>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</si>
  <si>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</si>
  <si>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</si>
  <si>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</si>
  <si>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</si>
  <si>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</si>
  <si>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</si>
  <si>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</si>
  <si>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</si>
  <si>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</si>
  <si>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</si>
  <si>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</si>
  <si>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</si>
  <si>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</si>
  <si>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</si>
  <si>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</si>
  <si>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</si>
  <si>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</si>
  <si>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</si>
  <si>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</si>
  <si>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</si>
  <si>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</si>
  <si>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</si>
  <si>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</si>
  <si>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</si>
  <si>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</si>
  <si>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</si>
  <si>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</si>
  <si>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</si>
  <si>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</si>
  <si>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</si>
  <si>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</si>
  <si>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</si>
  <si>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</si>
  <si>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</si>
  <si>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</si>
  <si>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</si>
  <si>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</si>
  <si>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</si>
  <si>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</si>
  <si>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</si>
  <si>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</si>
  <si>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</si>
  <si>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</si>
  <si>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</si>
  <si>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</si>
  <si>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</si>
  <si>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</si>
  <si>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</si>
  <si>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</si>
  <si>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</si>
  <si>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</si>
  <si>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</si>
  <si>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</si>
  <si>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</si>
  <si>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</si>
  <si>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</si>
  <si>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</si>
  <si>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</si>
  <si>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</si>
  <si>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</si>
  <si>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</si>
  <si>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</si>
  <si>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</si>
  <si>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</si>
  <si>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</si>
  <si>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</si>
  <si>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</si>
  <si>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</si>
  <si>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</si>
  <si>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</si>
  <si>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</si>
  <si>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</si>
  <si>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</si>
  <si>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</si>
  <si>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</si>
  <si>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</si>
  <si>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</si>
  <si>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</si>
  <si>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</si>
  <si>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</si>
  <si>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</si>
  <si>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</si>
  <si>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</si>
  <si>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</si>
  <si>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</si>
  <si>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</si>
  <si>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</si>
  <si>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</si>
  <si>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</si>
  <si>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</si>
  <si>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</si>
  <si>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</si>
  <si>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</si>
  <si>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</si>
  <si>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</si>
  <si>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</si>
  <si>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</si>
  <si>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</si>
  <si>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</si>
  <si>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</si>
  <si>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</si>
  <si>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</si>
  <si>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</si>
  <si>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</si>
  <si>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</si>
  <si>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</si>
  <si>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</si>
  <si>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</si>
  <si>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</si>
  <si>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</si>
  <si>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</si>
  <si>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</si>
  <si>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</si>
  <si>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</si>
  <si>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</si>
  <si>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</si>
  <si>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</si>
  <si>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</si>
  <si>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</si>
  <si>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</si>
  <si>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</si>
  <si>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</si>
  <si>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</si>
  <si>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</si>
  <si>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</si>
  <si>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</si>
  <si>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</si>
  <si>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</si>
  <si>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</si>
  <si>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</si>
  <si>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</si>
  <si>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</si>
  <si>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</si>
  <si>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</si>
  <si>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</si>
  <si>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</si>
  <si>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</si>
  <si>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</si>
  <si>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</si>
  <si>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</si>
  <si>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</si>
  <si>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</si>
  <si>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</si>
  <si>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</si>
  <si>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</si>
  <si>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</si>
  <si>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</si>
  <si>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</si>
  <si>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</si>
  <si>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</si>
  <si>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</si>
  <si>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</si>
  <si>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</si>
  <si>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</si>
  <si>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</si>
  <si>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</si>
  <si>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</si>
  <si>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</si>
  <si>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</si>
  <si>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</si>
  <si>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</si>
  <si>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</si>
  <si>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</si>
  <si>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</si>
  <si>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</si>
  <si>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</si>
  <si>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</si>
  <si>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</si>
  <si>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</si>
  <si>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</si>
  <si>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</si>
  <si>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</si>
  <si>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</si>
  <si>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</si>
  <si>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</si>
  <si>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</si>
  <si>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</si>
  <si>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</si>
  <si>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</si>
  <si>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</si>
  <si>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</si>
  <si>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</si>
  <si>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</si>
  <si>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</si>
  <si>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</si>
  <si>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</si>
  <si>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</si>
  <si>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</si>
  <si>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</si>
  <si>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</si>
  <si>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</si>
  <si>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</si>
  <si>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</si>
  <si>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</si>
  <si>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</si>
  <si>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</si>
  <si>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</si>
  <si>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</si>
  <si>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</si>
  <si>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</si>
  <si>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</si>
  <si>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</si>
  <si>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</si>
  <si>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</si>
  <si>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</si>
  <si>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</si>
  <si>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</si>
  <si>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</si>
  <si>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</si>
  <si>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</si>
  <si>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</si>
  <si>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</si>
  <si>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</si>
  <si>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</si>
  <si>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</si>
  <si>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</si>
  <si>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</si>
  <si>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</si>
  <si>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</si>
  <si>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</si>
  <si>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</si>
  <si>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</si>
  <si>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</si>
  <si>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</si>
  <si>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</si>
  <si>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</si>
  <si>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</si>
  <si>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</si>
  <si>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</si>
  <si>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</si>
  <si>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</si>
  <si>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</si>
  <si>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</si>
  <si>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</si>
  <si>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</si>
  <si>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</si>
  <si>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</si>
  <si>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</si>
  <si>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</si>
  <si>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</si>
  <si>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</si>
  <si>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</si>
  <si>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</si>
  <si>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</si>
  <si>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</si>
  <si>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</si>
  <si>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</si>
  <si>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</si>
  <si>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</si>
  <si>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</si>
  <si>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</si>
  <si>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</si>
  <si>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</si>
  <si>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</si>
  <si>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</si>
  <si>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</si>
  <si>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</si>
  <si>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</si>
  <si>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</si>
  <si>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</si>
  <si>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</si>
  <si>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</si>
  <si>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</si>
  <si>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</si>
  <si>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</si>
  <si>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</si>
  <si>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</si>
  <si>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</si>
  <si>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</si>
  <si>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</si>
  <si>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</si>
  <si>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</si>
  <si>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</si>
  <si>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</si>
  <si>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</si>
  <si>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</si>
  <si>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</si>
  <si>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</si>
  <si>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</si>
  <si>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</si>
  <si>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</si>
  <si>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</si>
  <si>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</si>
  <si>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</si>
  <si>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</si>
  <si>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</si>
  <si>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</si>
  <si>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</si>
  <si>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</si>
  <si>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</si>
  <si>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</si>
  <si>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</si>
  <si>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</si>
  <si>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</si>
  <si>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</si>
  <si>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</si>
  <si>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</si>
  <si>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</si>
  <si>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</si>
  <si>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</si>
  <si>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</si>
  <si>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</si>
  <si>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</si>
  <si>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</si>
  <si>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</si>
  <si>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</si>
  <si>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</si>
  <si>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</si>
  <si>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</si>
  <si>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</si>
  <si>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</si>
  <si>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</si>
  <si>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</si>
  <si>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</si>
  <si>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</si>
  <si>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</si>
  <si>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</si>
  <si>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</si>
  <si>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</si>
  <si>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</si>
  <si>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</si>
  <si>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</si>
  <si>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</si>
  <si>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</si>
  <si>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</si>
  <si>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</si>
  <si>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</si>
  <si>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</si>
  <si>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</si>
  <si>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</si>
  <si>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</si>
  <si>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</si>
  <si>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</si>
  <si>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</si>
  <si>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</si>
  <si>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</si>
  <si>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</si>
  <si>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</si>
  <si>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</si>
  <si>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</si>
  <si>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</si>
  <si>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</si>
  <si>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</si>
  <si>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</si>
  <si>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</si>
  <si>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</si>
  <si>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</si>
  <si>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</si>
  <si>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</si>
  <si>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</si>
  <si>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</si>
  <si>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</si>
  <si>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</si>
  <si>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</si>
  <si>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</si>
  <si>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</si>
  <si>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</si>
  <si>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</si>
  <si>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</si>
  <si>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</si>
  <si>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</si>
  <si>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</si>
  <si>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</si>
  <si>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</si>
  <si>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</si>
  <si>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</si>
  <si>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</si>
  <si>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</si>
  <si>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</si>
  <si>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</si>
  <si>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</si>
  <si>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</si>
  <si>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</si>
  <si>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</si>
  <si>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</si>
  <si>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</si>
  <si>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</si>
  <si>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</si>
  <si>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</si>
  <si>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</si>
  <si>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</si>
  <si>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</si>
  <si>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</si>
  <si>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</si>
  <si>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</si>
  <si>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</si>
  <si>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</si>
  <si>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</si>
  <si>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</si>
  <si>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</si>
  <si>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</si>
  <si>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</si>
  <si>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</si>
  <si>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</si>
  <si>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</si>
  <si>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</si>
  <si>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</si>
  <si>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</si>
  <si>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</si>
  <si>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</si>
  <si>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</si>
  <si>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</si>
  <si>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</si>
  <si>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</si>
  <si>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</si>
  <si>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</si>
  <si>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</si>
  <si>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</si>
  <si>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</si>
  <si>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</si>
  <si>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</si>
  <si>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</si>
  <si>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</si>
  <si>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</si>
  <si>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</si>
  <si>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</si>
  <si>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</si>
  <si>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</si>
  <si>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</si>
  <si>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</si>
  <si>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</si>
  <si>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</si>
  <si>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</si>
  <si>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</si>
  <si>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</si>
  <si>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</si>
  <si>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</si>
  <si>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</si>
  <si>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</si>
  <si>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</si>
  <si>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</si>
  <si>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</si>
  <si>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</si>
  <si>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</si>
  <si>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</si>
  <si>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</si>
  <si>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</si>
  <si>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</si>
  <si>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</si>
  <si>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</si>
  <si>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</si>
  <si>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</si>
  <si>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</si>
  <si>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</si>
  <si>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</si>
  <si>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</si>
  <si>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</si>
  <si>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</si>
  <si>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</si>
  <si>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</si>
  <si>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</si>
  <si>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</si>
  <si>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</si>
  <si>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</si>
  <si>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</si>
  <si>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</si>
  <si>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</si>
  <si>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</si>
  <si>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</si>
  <si>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</si>
  <si>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</si>
  <si>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</si>
  <si>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</si>
  <si>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</si>
  <si>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</si>
  <si>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</si>
  <si>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</si>
  <si>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</si>
  <si>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</si>
  <si>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</si>
  <si>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</si>
  <si>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</si>
  <si>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</si>
  <si>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</si>
  <si>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</si>
  <si>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</si>
  <si>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</si>
  <si>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</si>
  <si>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</si>
  <si>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</si>
  <si>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</si>
  <si>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</si>
  <si>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</si>
  <si>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</si>
  <si>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</si>
  <si>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</si>
  <si>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</si>
  <si>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</si>
  <si>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</si>
  <si>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</si>
  <si>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</si>
  <si>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</si>
  <si>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</si>
  <si>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</si>
  <si>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</si>
  <si>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</si>
  <si>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</si>
  <si>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</si>
  <si>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</si>
  <si>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</si>
  <si>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</si>
  <si>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</si>
  <si>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</si>
  <si>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</si>
  <si>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</si>
  <si>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</si>
  <si>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</si>
  <si>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</si>
  <si>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</si>
  <si>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</si>
  <si>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</si>
  <si>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</si>
  <si>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</si>
  <si>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</si>
  <si>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</si>
  <si>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</si>
  <si>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</si>
  <si>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</si>
  <si>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</si>
  <si>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</si>
  <si>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</si>
  <si>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</si>
  <si>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</si>
  <si>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</si>
  <si>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</si>
  <si>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</si>
  <si>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</si>
  <si>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</si>
  <si>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</si>
  <si>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</si>
  <si>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</si>
  <si>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</si>
  <si>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</si>
  <si>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</si>
  <si>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</si>
  <si>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</si>
  <si>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</si>
  <si>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</si>
  <si>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</si>
  <si>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</si>
  <si>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</si>
  <si>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</si>
  <si>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</si>
  <si>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</si>
  <si>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</si>
  <si>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</si>
  <si>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</si>
  <si>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</si>
  <si>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</si>
  <si>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</si>
  <si>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</si>
  <si>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</si>
  <si>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</si>
  <si>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</si>
  <si>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</si>
  <si>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</si>
  <si>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</si>
  <si>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</si>
  <si>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</si>
  <si>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</si>
  <si>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</si>
  <si>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</si>
  <si>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</si>
  <si>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</si>
  <si>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</si>
  <si>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</si>
  <si>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</si>
  <si>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</si>
  <si>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</si>
  <si>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</si>
  <si>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</si>
  <si>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</si>
  <si>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</si>
  <si>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</si>
  <si>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</si>
  <si>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</si>
  <si>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</si>
  <si>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</si>
  <si>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</si>
  <si>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</si>
  <si>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</si>
  <si>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</si>
  <si>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</si>
  <si>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</si>
  <si>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</si>
  <si>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</si>
  <si>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</si>
  <si>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</si>
  <si>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</si>
  <si>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</si>
  <si>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</si>
  <si>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</si>
  <si>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</si>
  <si>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</si>
  <si>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</si>
  <si>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</si>
  <si>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</si>
  <si>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</si>
  <si>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</si>
  <si>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</si>
  <si>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</si>
  <si>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</si>
  <si>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</si>
  <si>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</si>
  <si>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</si>
  <si>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</si>
  <si>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</si>
  <si>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</si>
  <si>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</si>
  <si>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</si>
  <si>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</si>
  <si>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</si>
  <si>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</si>
  <si>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</si>
  <si>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</si>
  <si>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</si>
  <si>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</si>
  <si>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</si>
  <si>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</si>
  <si>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</si>
  <si>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</si>
  <si>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</si>
  <si>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</si>
  <si>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</si>
  <si>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</si>
  <si>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</si>
  <si>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</si>
  <si>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</si>
  <si>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</si>
  <si>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</si>
  <si>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</si>
  <si>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</si>
  <si>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</si>
  <si>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</si>
  <si>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</si>
  <si>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</si>
  <si>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</si>
  <si>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</si>
  <si>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</si>
  <si>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</si>
  <si>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</si>
  <si>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</si>
  <si>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</si>
  <si>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</si>
  <si>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</si>
  <si>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</si>
  <si>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</si>
  <si>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</si>
  <si>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</si>
  <si>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</si>
  <si>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</si>
  <si>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</si>
  <si>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</si>
  <si>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</si>
  <si>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</si>
  <si>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</si>
  <si>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</si>
  <si>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</si>
  <si>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</si>
  <si>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</si>
  <si>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</si>
  <si>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</si>
  <si>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</si>
  <si>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</si>
  <si>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</si>
  <si>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</si>
  <si>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</si>
  <si>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</si>
  <si>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</si>
  <si>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</si>
  <si>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</si>
  <si>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</si>
  <si>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</si>
  <si>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</si>
  <si>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</si>
  <si>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</si>
  <si>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</si>
  <si>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</si>
  <si>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</si>
  <si>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</si>
  <si>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</si>
  <si>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</si>
  <si>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</si>
  <si>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</si>
  <si>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</si>
  <si>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</si>
  <si>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</si>
  <si>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</si>
  <si>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</si>
  <si>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</si>
  <si>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</si>
  <si>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</si>
  <si>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</si>
  <si>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</si>
  <si>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</si>
  <si>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</si>
  <si>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</si>
  <si>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</si>
  <si>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</si>
  <si>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</si>
  <si>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</si>
  <si>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</si>
  <si>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</si>
  <si>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</si>
  <si>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</si>
  <si>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</si>
  <si>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</si>
  <si>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</si>
  <si>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</si>
  <si>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</si>
  <si>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</si>
  <si>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</si>
  <si>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</si>
  <si>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</si>
  <si>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</si>
  <si>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</si>
  <si>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</si>
  <si>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</si>
  <si>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</si>
  <si>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</si>
  <si>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</si>
  <si>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</si>
  <si>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</si>
  <si>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</si>
  <si>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</si>
  <si>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</si>
  <si>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</si>
  <si>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</si>
  <si>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</si>
  <si>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</si>
  <si>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</si>
  <si>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</si>
  <si>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</si>
  <si>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</si>
  <si>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</si>
  <si>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</si>
  <si>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</si>
  <si>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</si>
  <si>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</si>
  <si>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</si>
  <si>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</si>
  <si>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</si>
  <si>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</si>
  <si>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</si>
  <si>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</si>
  <si>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</si>
  <si>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</si>
  <si>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</si>
  <si>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</si>
  <si>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</si>
  <si>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</si>
  <si>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</si>
  <si>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</si>
  <si>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</si>
  <si>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</si>
  <si>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</si>
  <si>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</si>
  <si>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</si>
  <si>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</si>
  <si>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</si>
  <si>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</si>
  <si>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</si>
  <si>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</si>
  <si>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</si>
  <si>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</si>
  <si>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</si>
  <si>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</si>
  <si>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</si>
  <si>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</si>
  <si>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</si>
  <si>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</si>
  <si>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</si>
  <si>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</si>
  <si>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</si>
  <si>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</si>
  <si>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</si>
  <si>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</si>
  <si>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</si>
  <si>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</si>
  <si>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</si>
  <si>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</si>
  <si>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</si>
  <si>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</si>
  <si>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</si>
  <si>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</si>
  <si>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</si>
  <si>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</si>
  <si>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</si>
  <si>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</si>
  <si>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</si>
  <si>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</si>
  <si>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</si>
  <si>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</si>
  <si>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</si>
  <si>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</si>
  <si>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</si>
  <si>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</si>
  <si>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</si>
  <si>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</si>
  <si>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</si>
  <si>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</si>
  <si>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</si>
  <si>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</si>
  <si>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</si>
  <si>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</si>
  <si>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</si>
  <si>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</si>
  <si>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</si>
  <si>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</si>
  <si>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</si>
  <si>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</si>
  <si>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</si>
  <si>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</si>
  <si>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</si>
  <si>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</si>
  <si>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</si>
  <si>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</si>
  <si>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</si>
  <si>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</si>
  <si>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</si>
  <si>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</si>
  <si>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</si>
  <si>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</si>
  <si>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</si>
  <si>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</si>
  <si>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</si>
  <si>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</si>
  <si>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</si>
  <si>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</si>
  <si>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</si>
  <si>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</si>
  <si>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</si>
  <si>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</si>
  <si>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</si>
  <si>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</si>
  <si>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</si>
  <si>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</si>
  <si>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</si>
  <si>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</si>
  <si>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</si>
  <si>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</si>
  <si>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</si>
  <si>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</si>
  <si>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</si>
  <si>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</si>
  <si>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</si>
  <si>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</si>
  <si>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</si>
  <si>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</si>
  <si>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</si>
  <si>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</si>
  <si>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</si>
  <si>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</si>
  <si>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</si>
  <si>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</si>
  <si>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</si>
  <si>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</si>
  <si>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</si>
  <si>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</si>
  <si>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</si>
  <si>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</si>
  <si>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</si>
  <si>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</si>
  <si>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</si>
  <si>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</si>
  <si>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</si>
  <si>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</si>
  <si>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</si>
  <si>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</si>
  <si>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</si>
  <si>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</si>
  <si>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</si>
  <si>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</si>
  <si>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</si>
  <si>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</si>
  <si>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</si>
  <si>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</si>
  <si>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</si>
  <si>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</si>
  <si>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</si>
  <si>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</si>
  <si>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</si>
  <si>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</si>
  <si>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</si>
  <si>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</si>
  <si>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</si>
  <si>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</si>
  <si>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</si>
  <si>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</si>
  <si>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</si>
  <si>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</si>
  <si>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</si>
  <si>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</si>
  <si>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</si>
  <si>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</si>
  <si>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</si>
  <si>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</si>
  <si>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</si>
  <si>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</si>
  <si>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</si>
  <si>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</si>
  <si>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</si>
  <si>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</si>
  <si>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</si>
  <si>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</si>
  <si>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</si>
  <si>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</si>
  <si>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</si>
  <si>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</si>
  <si>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</si>
  <si>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</si>
  <si>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</si>
  <si>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</si>
  <si>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</si>
  <si>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</si>
  <si>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</si>
  <si>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</si>
  <si>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</si>
  <si>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</si>
  <si>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</si>
  <si>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</si>
  <si>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</si>
  <si>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</si>
  <si>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</si>
  <si>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</si>
  <si>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</si>
  <si>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</si>
  <si>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</si>
  <si>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</si>
  <si>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</si>
  <si>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</si>
  <si>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</si>
  <si>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</si>
  <si>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</si>
  <si>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</si>
  <si>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</si>
  <si>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</si>
  <si>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</si>
  <si>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</si>
  <si>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</si>
  <si>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</si>
  <si>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</si>
  <si>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</si>
  <si>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</si>
  <si>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</si>
  <si>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</si>
  <si>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</si>
  <si>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</si>
  <si>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</si>
  <si>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</si>
  <si>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</si>
  <si>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</si>
  <si>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</si>
  <si>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</si>
  <si>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</si>
  <si>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</si>
  <si>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</si>
  <si>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</si>
  <si>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</si>
  <si>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</si>
  <si>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</si>
  <si>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</si>
  <si>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</si>
  <si>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</si>
  <si>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</si>
  <si>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</si>
  <si>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</si>
  <si>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</si>
  <si>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</si>
  <si>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</si>
  <si>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</si>
  <si>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</si>
  <si>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</si>
  <si>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</si>
  <si>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</si>
  <si>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</si>
  <si>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</si>
  <si>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</si>
  <si>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</si>
  <si>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</si>
  <si>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</si>
  <si>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</si>
  <si>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</si>
  <si>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</si>
  <si>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</si>
  <si>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</si>
  <si>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</si>
  <si>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</si>
  <si>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</si>
  <si>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</si>
  <si>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</si>
  <si>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</si>
  <si>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</si>
  <si>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</si>
  <si>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</si>
  <si>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</si>
  <si>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</si>
  <si>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</si>
  <si>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</si>
  <si>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</si>
  <si>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</si>
  <si>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</si>
  <si>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</si>
  <si>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</si>
  <si>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</si>
  <si>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</si>
  <si>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</si>
  <si>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</si>
  <si>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</si>
  <si>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</si>
  <si>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</si>
  <si>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</si>
  <si>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</si>
  <si>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</si>
  <si>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</si>
  <si>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</si>
  <si>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</si>
  <si>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</si>
  <si>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</si>
  <si>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</si>
  <si>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</si>
  <si>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</si>
  <si>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</si>
  <si>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</si>
  <si>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</si>
  <si>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</si>
  <si>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</si>
  <si>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</si>
  <si>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</si>
  <si>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</si>
  <si>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</si>
  <si>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</si>
  <si>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</si>
  <si>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</si>
  <si>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</si>
  <si>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</si>
  <si>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</si>
  <si>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</si>
  <si>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</si>
  <si>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</si>
  <si>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</si>
  <si>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</si>
  <si>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</si>
  <si>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</si>
  <si>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</si>
  <si>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</si>
  <si>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</si>
  <si>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</si>
  <si>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</si>
  <si>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</si>
  <si>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</si>
  <si>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</si>
  <si>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</si>
  <si>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</si>
  <si>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</si>
  <si>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</si>
  <si>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</si>
  <si>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</si>
  <si>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</si>
  <si>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</si>
  <si>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</si>
  <si>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</si>
  <si>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</si>
  <si>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</si>
  <si>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</si>
  <si>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</si>
  <si>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</si>
  <si>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</si>
  <si>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</si>
  <si>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</si>
  <si>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</si>
  <si>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</si>
  <si>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</si>
  <si>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</si>
  <si>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</si>
  <si>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</si>
  <si>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</si>
  <si>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</si>
  <si>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</si>
  <si>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</si>
  <si>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</si>
  <si>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</si>
  <si>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</si>
  <si>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</si>
  <si>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</si>
  <si>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</si>
  <si>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</si>
  <si>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</si>
  <si>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</si>
  <si>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</si>
  <si>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</si>
  <si>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</si>
  <si>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</si>
  <si>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</si>
  <si>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</si>
  <si>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</si>
  <si>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</si>
  <si>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</si>
  <si>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</si>
  <si>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</si>
  <si>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</si>
  <si>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</si>
  <si>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</si>
  <si>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</si>
  <si>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</si>
  <si>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</si>
  <si>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</si>
  <si>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</si>
  <si>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</si>
  <si>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</si>
  <si>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</si>
  <si>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</si>
  <si>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</si>
  <si>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</si>
  <si>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</si>
  <si>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</si>
  <si>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</si>
  <si>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</si>
  <si>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</si>
  <si>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</si>
  <si>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</si>
  <si>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</si>
  <si>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</si>
  <si>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</si>
  <si>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</si>
  <si>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</si>
  <si>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</si>
  <si>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</si>
  <si>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</si>
  <si>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</si>
  <si>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</si>
  <si>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</si>
  <si>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</si>
  <si>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</si>
  <si>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</si>
  <si>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</si>
  <si>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</si>
  <si>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</si>
  <si>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</si>
  <si>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</si>
  <si>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</si>
  <si>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</si>
  <si>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</si>
  <si>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</si>
  <si>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</si>
  <si>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</si>
  <si>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</si>
  <si>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</si>
  <si>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</si>
  <si>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</si>
  <si>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</si>
  <si>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</si>
  <si>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</si>
  <si>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</si>
  <si>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</si>
  <si>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</si>
  <si>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</si>
  <si>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</si>
  <si>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</si>
  <si>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</si>
  <si>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</si>
  <si>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</si>
  <si>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</si>
  <si>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</si>
  <si>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</si>
  <si>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</si>
  <si>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</si>
  <si>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</si>
  <si>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</si>
  <si>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</si>
  <si>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</si>
  <si>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</si>
  <si>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</si>
  <si>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</si>
  <si>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</si>
  <si>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</si>
  <si>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</si>
  <si>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</si>
  <si>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</si>
  <si>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</si>
  <si>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</si>
  <si>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</si>
  <si>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</si>
  <si>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</si>
  <si>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</si>
  <si>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</si>
  <si>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</si>
  <si>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</si>
  <si>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</si>
  <si>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</si>
  <si>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</si>
  <si>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</si>
  <si>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</si>
  <si>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</si>
  <si>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</si>
  <si>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</si>
  <si>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</si>
  <si>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</si>
  <si>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</si>
  <si>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</si>
  <si>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</si>
  <si>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</si>
  <si>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</si>
  <si>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</si>
  <si>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</si>
  <si>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</si>
  <si>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</si>
  <si>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</si>
  <si>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</si>
  <si>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</si>
  <si>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</si>
  <si>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</si>
  <si>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</si>
  <si>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</si>
  <si>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</si>
  <si>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</si>
  <si>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</si>
  <si>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</si>
  <si>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</si>
  <si>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</si>
  <si>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</si>
  <si>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</si>
  <si>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</si>
  <si>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</si>
  <si>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</si>
  <si>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</si>
  <si>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</si>
  <si>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</si>
  <si>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</si>
  <si>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</si>
  <si>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</si>
  <si>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</si>
  <si>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</si>
  <si>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</si>
  <si>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</si>
  <si>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</si>
  <si>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</si>
  <si>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</si>
  <si>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</si>
  <si>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</si>
  <si>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</si>
  <si>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</si>
  <si>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</si>
  <si>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</si>
  <si>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</si>
  <si>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</si>
  <si>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</si>
  <si>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</si>
  <si>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</si>
  <si>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</si>
  <si>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</si>
  <si>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</si>
  <si>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</si>
  <si>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</si>
  <si>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</si>
  <si>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</si>
  <si>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</si>
  <si>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</si>
  <si>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</si>
  <si>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</si>
  <si>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</si>
  <si>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</si>
  <si>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</si>
  <si>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</si>
  <si>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</si>
  <si>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</si>
  <si>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</si>
  <si>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</si>
  <si>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</si>
  <si>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</si>
  <si>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</si>
  <si>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</si>
  <si>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</si>
  <si>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</si>
  <si>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</si>
  <si>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</si>
  <si>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</si>
  <si>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</si>
  <si>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</si>
  <si>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</si>
  <si>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</si>
  <si>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</si>
  <si>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</si>
  <si>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</si>
  <si>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</si>
  <si>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</si>
  <si>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</si>
  <si>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</si>
  <si>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</si>
  <si>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</si>
  <si>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</si>
  <si>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</si>
  <si>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</si>
  <si>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</si>
  <si>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</si>
  <si>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</si>
  <si>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</si>
  <si>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</si>
  <si>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</si>
  <si>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</si>
  <si>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</si>
  <si>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</si>
  <si>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</si>
  <si>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</si>
  <si>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</si>
  <si>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</si>
  <si>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</si>
  <si>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</si>
  <si>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</si>
  <si>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</si>
  <si>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</si>
  <si>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</si>
  <si>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</si>
  <si>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</si>
  <si>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</si>
  <si>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</si>
  <si>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</si>
  <si>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</si>
  <si>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</si>
  <si>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</si>
  <si>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</si>
  <si>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</si>
  <si>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</si>
  <si>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</si>
  <si>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</si>
  <si>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</si>
  <si>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</si>
  <si>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</si>
  <si>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</si>
  <si>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</si>
  <si>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</si>
  <si>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</si>
  <si>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</si>
  <si>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</si>
  <si>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</si>
  <si>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</si>
  <si>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</si>
  <si>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</si>
  <si>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</si>
  <si>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</si>
  <si>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</si>
  <si>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</si>
  <si>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</si>
  <si>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</si>
  <si>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</si>
  <si>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</si>
  <si>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</si>
  <si>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</si>
  <si>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</si>
  <si>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</si>
  <si>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</si>
  <si>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</si>
  <si>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</si>
  <si>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</si>
  <si>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</si>
  <si>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</si>
  <si>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</si>
  <si>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</si>
  <si>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</si>
  <si>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</si>
  <si>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</si>
  <si>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</si>
  <si>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</si>
  <si>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</si>
  <si>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</si>
  <si>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</si>
  <si>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</si>
  <si>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</si>
  <si>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</si>
  <si>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</si>
  <si>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</si>
  <si>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</si>
  <si>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</si>
  <si>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</si>
  <si>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</si>
  <si>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</si>
  <si>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</si>
  <si>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</si>
  <si>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</si>
  <si>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</si>
  <si>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</si>
  <si>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</si>
  <si>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</si>
  <si>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</si>
  <si>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</si>
  <si>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</si>
  <si>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</si>
  <si>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</si>
  <si>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</si>
  <si>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</si>
  <si>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</si>
  <si>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</si>
  <si>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</si>
  <si>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</si>
  <si>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</si>
  <si>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</si>
  <si>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</si>
  <si>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</si>
  <si>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</si>
  <si>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</si>
  <si>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</si>
  <si>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</si>
  <si>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</si>
  <si>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</si>
  <si>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</si>
  <si>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</si>
  <si>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</si>
  <si>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</si>
  <si>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</si>
  <si>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</si>
  <si>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</si>
  <si>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</si>
  <si>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</si>
  <si>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</si>
  <si>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</si>
  <si>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</si>
  <si>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</si>
  <si>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</si>
  <si>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</si>
  <si>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</si>
  <si>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</si>
  <si>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</si>
  <si>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</si>
  <si>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</si>
  <si>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</si>
  <si>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</si>
  <si>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</si>
  <si>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</si>
  <si>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</si>
  <si>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</si>
  <si>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</si>
  <si>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</si>
  <si>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</si>
  <si>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</si>
  <si>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</si>
  <si>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</si>
  <si>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</si>
  <si>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</si>
  <si>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</si>
  <si>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</si>
  <si>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</si>
  <si>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</si>
  <si>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</si>
  <si>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</si>
  <si>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</si>
  <si>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</si>
  <si>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</si>
  <si>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</si>
  <si>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</si>
  <si>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</si>
  <si>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</si>
  <si>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</si>
  <si>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</si>
  <si>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</si>
  <si>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</si>
  <si>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</si>
  <si>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</si>
  <si>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</si>
  <si>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</si>
  <si>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</si>
  <si>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</si>
  <si>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</si>
  <si>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</si>
  <si>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</si>
  <si>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</si>
  <si>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</si>
  <si>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</si>
  <si>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</si>
  <si>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</si>
  <si>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</si>
  <si>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</si>
  <si>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</si>
  <si>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</si>
  <si>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</si>
  <si>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</si>
  <si>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</si>
  <si>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</si>
  <si>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</si>
  <si>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</si>
  <si>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</si>
  <si>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</si>
  <si>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</si>
  <si>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</si>
  <si>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</si>
  <si>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</si>
  <si>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</si>
  <si>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</si>
  <si>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</si>
  <si>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</si>
  <si>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</si>
  <si>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</si>
  <si>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</si>
  <si>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</si>
  <si>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</si>
  <si>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</si>
  <si>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</si>
  <si>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</si>
  <si>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</si>
  <si>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</si>
  <si>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</si>
  <si>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</si>
  <si>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</si>
  <si>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</si>
  <si>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</si>
  <si>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</si>
  <si>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</si>
  <si>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</si>
  <si>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</si>
  <si>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</si>
  <si>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</si>
  <si>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</si>
  <si>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</si>
  <si>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</si>
  <si>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</si>
  <si>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</si>
  <si>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</si>
  <si>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</si>
  <si>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</si>
  <si>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</si>
  <si>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</si>
  <si>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</si>
  <si>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</si>
  <si>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</si>
  <si>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</si>
  <si>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</si>
  <si>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</si>
  <si>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</si>
  <si>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</si>
  <si>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</si>
  <si>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</si>
  <si>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</si>
  <si>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</si>
  <si>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</si>
  <si>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</si>
  <si>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</si>
  <si>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</si>
  <si>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</si>
  <si>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</si>
  <si>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</si>
  <si>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</si>
  <si>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</si>
  <si>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</si>
  <si>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</si>
  <si>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</si>
  <si>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</si>
  <si>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</si>
  <si>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</si>
  <si>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</si>
  <si>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</si>
  <si>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</si>
  <si>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</si>
  <si>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</si>
  <si>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</si>
  <si>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</si>
  <si>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</si>
  <si>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</si>
  <si>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</si>
  <si>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</si>
  <si>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</si>
  <si>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</si>
  <si>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</si>
  <si>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</si>
  <si>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</si>
  <si>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</si>
  <si>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</si>
  <si>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</si>
  <si>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</si>
  <si>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</si>
  <si>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</si>
  <si>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</si>
  <si>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</si>
  <si>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</si>
  <si>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</si>
  <si>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</si>
  <si>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</si>
  <si>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</si>
  <si>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</si>
  <si>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</si>
  <si>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</si>
  <si>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</si>
  <si>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</si>
  <si>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</si>
  <si>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</si>
  <si>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</si>
  <si>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</si>
  <si>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</si>
  <si>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</si>
  <si>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</si>
  <si>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</si>
  <si>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</si>
  <si>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</si>
  <si>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</si>
  <si>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</si>
  <si>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</si>
  <si>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</si>
  <si>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</si>
  <si>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</si>
  <si>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</si>
  <si>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</si>
  <si>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</si>
  <si>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</si>
  <si>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</si>
  <si>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</si>
  <si>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</si>
  <si>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</si>
  <si>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</si>
  <si>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</si>
  <si>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</si>
  <si>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</si>
  <si>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</si>
  <si>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</si>
  <si>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</si>
  <si>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</si>
  <si>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</si>
  <si>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</si>
  <si>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</si>
  <si>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</si>
  <si>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</si>
  <si>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</si>
  <si>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</si>
  <si>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</si>
  <si>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</si>
  <si>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</si>
  <si>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</si>
  <si>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</si>
  <si>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</si>
  <si>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</si>
  <si>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</si>
  <si>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</si>
  <si>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</si>
  <si>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</si>
  <si>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</si>
  <si>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</si>
  <si>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</si>
  <si>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</si>
  <si>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</si>
  <si>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</si>
  <si>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</si>
  <si>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</si>
  <si>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</si>
  <si>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</si>
  <si>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</si>
  <si>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</si>
  <si>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</si>
  <si>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</si>
  <si>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</si>
  <si>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</si>
  <si>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</si>
  <si>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</si>
  <si>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</si>
  <si>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</si>
  <si>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</si>
  <si>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</si>
  <si>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</si>
  <si>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</si>
  <si>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</si>
  <si>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</si>
  <si>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</si>
  <si>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</si>
  <si>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</si>
  <si>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</si>
  <si>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</si>
  <si>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</si>
  <si>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</si>
  <si>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</si>
  <si>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</si>
  <si>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</si>
  <si>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</si>
  <si>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</si>
  <si>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</si>
  <si>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</si>
  <si>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</si>
  <si>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</si>
  <si>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</si>
  <si>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</si>
  <si>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</si>
  <si>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</si>
  <si>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</si>
  <si>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</si>
  <si>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</si>
  <si>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</si>
  <si>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</si>
  <si>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</si>
  <si>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</si>
  <si>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</si>
  <si>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</si>
  <si>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</si>
  <si>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</si>
  <si>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</si>
  <si>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</si>
  <si>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</si>
  <si>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</si>
  <si>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</si>
  <si>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</si>
  <si>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</si>
  <si>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</si>
  <si>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</si>
  <si>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</si>
  <si>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</si>
  <si>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</si>
  <si>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</si>
  <si>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</si>
  <si>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</si>
  <si>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</si>
  <si>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</si>
  <si>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</si>
  <si>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</si>
  <si>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</si>
  <si>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</si>
  <si>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</si>
  <si>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</si>
  <si>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</si>
  <si>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</si>
  <si>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</si>
  <si>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</si>
  <si>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</si>
  <si>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</si>
  <si>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</si>
  <si>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</si>
  <si>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</si>
  <si>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</si>
  <si>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</si>
  <si>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</si>
  <si>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</si>
  <si>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</si>
  <si>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</si>
  <si>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</si>
  <si>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</si>
  <si>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</si>
  <si>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</si>
  <si>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</si>
  <si>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</si>
  <si>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</si>
  <si>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</si>
  <si>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</si>
  <si>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</si>
  <si>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</si>
  <si>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</si>
  <si>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</si>
  <si>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</si>
  <si>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</si>
  <si>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</si>
  <si>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</si>
  <si>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</si>
  <si>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</si>
  <si>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</si>
  <si>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</si>
  <si>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</si>
  <si>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</si>
  <si>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</si>
  <si>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</si>
  <si>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</si>
  <si>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</si>
  <si>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</si>
  <si>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</si>
  <si>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</si>
  <si>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</si>
  <si>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</si>
  <si>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</si>
  <si>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</si>
  <si>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</si>
  <si>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</si>
  <si>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</si>
  <si>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</si>
  <si>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</si>
  <si>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</si>
  <si>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</si>
  <si>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</si>
  <si>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</si>
  <si>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</si>
  <si>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</si>
  <si>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</si>
  <si>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</si>
  <si>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</si>
  <si>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</si>
  <si>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</si>
  <si>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</si>
  <si>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</si>
  <si>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</si>
  <si>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</si>
  <si>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</si>
  <si>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</si>
  <si>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</si>
  <si>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</si>
  <si>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</si>
  <si>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</si>
  <si>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</si>
  <si>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</si>
  <si>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</si>
  <si>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</si>
  <si>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</si>
  <si>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</si>
  <si>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</si>
  <si>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</si>
  <si>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</si>
  <si>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</si>
  <si>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</si>
  <si>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</si>
  <si>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</si>
  <si>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</si>
  <si>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</si>
  <si>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</si>
  <si>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</si>
  <si>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</si>
  <si>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</si>
  <si>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</si>
  <si>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</si>
  <si>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</si>
  <si>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</si>
  <si>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</si>
  <si>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</si>
  <si>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</si>
  <si>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</si>
  <si>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</si>
  <si>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</si>
  <si>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</si>
  <si>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</si>
  <si>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</si>
  <si>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</si>
  <si>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</si>
  <si>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</si>
  <si>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</si>
  <si>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</si>
  <si>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</si>
  <si>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</si>
  <si>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</si>
  <si>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</si>
  <si>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</si>
  <si>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</si>
  <si>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</si>
  <si>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</si>
  <si>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</si>
  <si>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</si>
  <si>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</si>
  <si>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</si>
  <si>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</si>
  <si>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</si>
  <si>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</si>
  <si>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</si>
  <si>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</si>
  <si>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</si>
  <si>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</si>
  <si>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</si>
  <si>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</si>
  <si>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</si>
  <si>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</si>
  <si>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</si>
  <si>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</si>
  <si>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</si>
  <si>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</si>
  <si>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</si>
  <si>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</si>
  <si>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</si>
  <si>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</si>
  <si>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</si>
  <si>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</si>
  <si>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</si>
  <si>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</si>
  <si>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</si>
  <si>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</si>
  <si>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</si>
  <si>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</si>
  <si>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</si>
  <si>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</si>
  <si>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</si>
  <si>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</si>
  <si>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</si>
  <si>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</si>
  <si>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</si>
  <si>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</si>
  <si>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</si>
  <si>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</si>
  <si>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</si>
  <si>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</si>
  <si>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</si>
  <si>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</si>
  <si>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</si>
  <si>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</si>
  <si>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</si>
  <si>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</si>
  <si>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</si>
  <si>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</si>
  <si>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</si>
  <si>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</si>
  <si>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</si>
  <si>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</si>
  <si>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</si>
  <si>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</si>
  <si>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</si>
  <si>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</si>
  <si>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</si>
  <si>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</si>
  <si>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</si>
  <si>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</si>
  <si>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</si>
  <si>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</si>
  <si>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</si>
  <si>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</si>
  <si>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</si>
  <si>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</si>
  <si>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</si>
  <si>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</si>
  <si>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</si>
  <si>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</si>
  <si>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</si>
  <si>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</si>
  <si>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</si>
  <si>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</si>
  <si>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</si>
  <si>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</si>
  <si>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</si>
  <si>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</si>
  <si>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</si>
  <si>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</si>
  <si>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</si>
  <si>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</si>
  <si>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</si>
  <si>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</si>
  <si>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</si>
  <si>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</si>
  <si>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</si>
  <si>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</si>
  <si>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</si>
  <si>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</si>
  <si>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</si>
  <si>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</si>
  <si>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</si>
  <si>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</si>
  <si>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</si>
  <si>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</si>
  <si>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</si>
  <si>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</si>
  <si>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</si>
  <si>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</si>
  <si>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</si>
  <si>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</si>
  <si>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</si>
  <si>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</si>
  <si>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</si>
  <si>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</si>
  <si>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</si>
  <si>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</si>
  <si>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</si>
  <si>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</si>
  <si>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</si>
  <si>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</si>
  <si>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</si>
  <si>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</si>
  <si>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</si>
  <si>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</si>
  <si>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</si>
  <si>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</si>
  <si>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</si>
  <si>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</si>
  <si>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</si>
  <si>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</si>
  <si>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</si>
  <si>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</si>
  <si>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</si>
  <si>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</si>
  <si>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</si>
  <si>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</si>
  <si>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</si>
  <si>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</si>
  <si>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</si>
  <si>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</si>
  <si>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</si>
  <si>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</si>
  <si>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</si>
  <si>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</si>
  <si>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</si>
  <si>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</si>
  <si>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</si>
  <si>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</si>
  <si>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</si>
  <si>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</si>
  <si>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</si>
  <si>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</si>
  <si>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</si>
  <si>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</si>
  <si>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</si>
  <si>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</si>
  <si>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</si>
  <si>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</si>
  <si>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</si>
  <si>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</si>
  <si>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</si>
  <si>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</si>
  <si>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</si>
  <si>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</si>
  <si>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</si>
  <si>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</si>
  <si>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</si>
  <si>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</si>
  <si>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</si>
  <si>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</si>
  <si>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</si>
  <si>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</si>
  <si>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</si>
  <si>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</si>
  <si>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</si>
  <si>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</si>
  <si>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</si>
  <si>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</si>
  <si>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</si>
  <si>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</si>
  <si>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</si>
  <si>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</si>
  <si>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</si>
  <si>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</si>
  <si>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</si>
  <si>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</si>
  <si>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</si>
  <si>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</si>
  <si>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</si>
  <si>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</si>
  <si>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</si>
  <si>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</si>
  <si>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</si>
  <si>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</si>
  <si>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</si>
  <si>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</si>
  <si>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</si>
  <si>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</si>
  <si>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</si>
  <si>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</si>
  <si>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</si>
  <si>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</si>
  <si>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</si>
  <si>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</si>
  <si>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</si>
  <si>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</si>
  <si>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</si>
  <si>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</si>
  <si>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</si>
  <si>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</si>
  <si>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</si>
  <si>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</si>
  <si>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</si>
  <si>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</si>
  <si>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</si>
  <si>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</si>
  <si>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</si>
  <si>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</si>
  <si>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</si>
  <si>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</si>
  <si>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</si>
  <si>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</si>
  <si>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</si>
  <si>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</si>
  <si>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</si>
  <si>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</si>
  <si>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</si>
  <si>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</si>
  <si>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</si>
  <si>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</si>
  <si>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</si>
  <si>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</si>
  <si>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</si>
  <si>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</si>
  <si>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</si>
  <si>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</si>
  <si>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</si>
  <si>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</si>
  <si>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</si>
  <si>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</si>
  <si>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</si>
  <si>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</si>
  <si>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</si>
  <si>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</si>
  <si>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</si>
  <si>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</si>
  <si>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</si>
  <si>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</si>
  <si>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</si>
  <si>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</si>
  <si>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</si>
  <si>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</si>
  <si>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</si>
  <si>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</si>
  <si>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</si>
  <si>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</si>
  <si>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</si>
  <si>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</si>
  <si>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</si>
  <si>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</si>
  <si>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</si>
  <si>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</si>
  <si>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</si>
  <si>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</si>
  <si>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</si>
  <si>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</si>
  <si>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</si>
  <si>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</si>
  <si>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</si>
  <si>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</si>
  <si>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</si>
  <si>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</si>
  <si>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</si>
  <si>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</si>
  <si>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</si>
  <si>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</si>
  <si>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</si>
  <si>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</si>
  <si>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</si>
  <si>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</si>
  <si>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</si>
  <si>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</si>
  <si>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</si>
  <si>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</si>
  <si>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</si>
  <si>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</si>
  <si>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</si>
  <si>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</si>
  <si>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</si>
  <si>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</si>
  <si>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</si>
  <si>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</si>
  <si>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</si>
  <si>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</si>
  <si>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</si>
  <si>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</si>
  <si>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</si>
  <si>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</si>
  <si>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</si>
  <si>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</si>
  <si>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</si>
  <si>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</si>
  <si>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</si>
  <si>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</si>
  <si>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</si>
  <si>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</si>
  <si>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</si>
  <si>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</si>
  <si>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</si>
  <si>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</si>
  <si>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</si>
  <si>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</si>
  <si>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</si>
  <si>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</si>
  <si>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</si>
  <si>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</si>
  <si>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</si>
  <si>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</si>
  <si>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</si>
  <si>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</si>
  <si>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</si>
  <si>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</si>
  <si>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</si>
  <si>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</si>
  <si>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</si>
  <si>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</si>
  <si>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</si>
  <si>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</si>
  <si>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</si>
  <si>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</si>
  <si>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</si>
  <si>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</si>
  <si>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</si>
  <si>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</si>
  <si>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</si>
  <si>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</si>
  <si>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</si>
  <si>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</si>
  <si>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</si>
  <si>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</si>
  <si>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</si>
  <si>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</si>
  <si>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</si>
  <si>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</si>
  <si>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</si>
  <si>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</si>
  <si>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</si>
  <si>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</si>
  <si>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</si>
  <si>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</si>
  <si>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</si>
  <si>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</si>
  <si>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</si>
  <si>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</si>
  <si>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</si>
  <si>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</si>
  <si>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</si>
  <si>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</si>
  <si>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</si>
  <si>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</si>
  <si>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</si>
  <si>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</si>
  <si>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</si>
  <si>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</si>
  <si>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</si>
  <si>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</si>
  <si>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</si>
  <si>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</si>
  <si>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</si>
  <si>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</si>
  <si>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</si>
  <si>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</si>
  <si>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</si>
  <si>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</si>
  <si>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</si>
  <si>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</si>
  <si>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</si>
  <si>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</si>
  <si>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</si>
  <si>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</si>
  <si>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</si>
  <si>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</si>
  <si>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</si>
  <si>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</si>
  <si>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</si>
  <si>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</si>
  <si>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</si>
  <si>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</si>
  <si>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</si>
  <si>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</si>
  <si>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</si>
  <si>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</si>
  <si>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</si>
  <si>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</si>
  <si>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</si>
  <si>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</si>
  <si>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</si>
  <si>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</si>
  <si>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</si>
  <si>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</si>
  <si>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</si>
  <si>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</si>
  <si>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</si>
  <si>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</si>
  <si>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</si>
  <si>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</si>
  <si>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</si>
  <si>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</si>
  <si>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</si>
  <si>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</si>
  <si>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</si>
  <si>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</si>
  <si>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</si>
  <si>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</si>
  <si>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</si>
  <si>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</si>
  <si>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</si>
  <si>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</si>
  <si>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</si>
  <si>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</si>
  <si>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</si>
  <si>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</si>
  <si>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</si>
  <si>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</si>
  <si>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</si>
  <si>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</si>
  <si>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</si>
  <si>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</si>
  <si>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</si>
  <si>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</si>
  <si>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</si>
  <si>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</si>
  <si>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</si>
  <si>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</si>
  <si>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</si>
  <si>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</si>
  <si>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</si>
  <si>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</si>
  <si>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</si>
  <si>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</si>
  <si>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</si>
  <si>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</si>
  <si>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</si>
  <si>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</si>
  <si>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</si>
  <si>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</si>
  <si>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</si>
  <si>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</si>
  <si>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</si>
  <si>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</si>
  <si>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</si>
  <si>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</si>
  <si>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</si>
  <si>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</si>
  <si>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</si>
  <si>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</si>
  <si>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</si>
  <si>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</si>
  <si>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</si>
  <si>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</si>
  <si>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</si>
  <si>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</si>
  <si>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</si>
  <si>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</si>
  <si>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</si>
  <si>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</si>
  <si>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</si>
  <si>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</si>
  <si>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</si>
  <si>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</si>
  <si>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</si>
  <si>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</si>
  <si>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</si>
  <si>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</si>
  <si>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</si>
  <si>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</si>
  <si>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</si>
  <si>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</si>
  <si>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</si>
  <si>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</si>
  <si>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</si>
  <si>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</si>
  <si>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</si>
  <si>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</si>
  <si>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</si>
  <si>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</si>
  <si>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</si>
  <si>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</si>
  <si>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</si>
  <si>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</si>
  <si>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</si>
  <si>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</si>
  <si>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</si>
  <si>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</si>
  <si>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</si>
  <si>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</si>
  <si>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</si>
  <si>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</si>
  <si>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</si>
  <si>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</si>
  <si>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</si>
  <si>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</si>
  <si>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</si>
  <si>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</si>
  <si>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</si>
  <si>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</si>
  <si>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</si>
  <si>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</si>
  <si>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</si>
  <si>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</si>
  <si>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</si>
  <si>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</si>
  <si>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</si>
  <si>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</si>
  <si>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</si>
  <si>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</si>
  <si>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</si>
  <si>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</si>
  <si>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</si>
  <si>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</si>
  <si>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</si>
  <si>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</si>
  <si>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</si>
  <si>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</si>
  <si>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</si>
  <si>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</si>
  <si>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</si>
  <si>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</si>
  <si>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</si>
  <si>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</si>
  <si>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</si>
  <si>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</si>
  <si>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</si>
  <si>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</si>
  <si>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</si>
  <si>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</si>
  <si>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</si>
  <si>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</si>
  <si>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</si>
  <si>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</si>
  <si>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</si>
  <si>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</si>
  <si>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</si>
  <si>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</si>
  <si>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</si>
  <si>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</si>
  <si>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</si>
  <si>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</si>
  <si>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</si>
  <si>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</si>
  <si>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</si>
  <si>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</si>
  <si>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</si>
  <si>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</si>
  <si>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</si>
  <si>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</si>
  <si>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</si>
  <si>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</si>
  <si>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</si>
  <si>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</si>
  <si>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</si>
  <si>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</si>
  <si>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</si>
  <si>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</si>
  <si>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</si>
  <si>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</si>
  <si>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</si>
  <si>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</si>
  <si>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</si>
  <si>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</si>
  <si>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</si>
  <si>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</si>
  <si>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</si>
  <si>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</si>
  <si>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</si>
  <si>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</si>
  <si>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</si>
  <si>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</si>
  <si>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</si>
  <si>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</si>
  <si>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</si>
  <si>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</si>
  <si>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</si>
  <si>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</si>
  <si>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</si>
  <si>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</si>
  <si>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</si>
  <si>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</si>
  <si>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</si>
  <si>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</si>
  <si>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</si>
  <si>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</si>
  <si>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</si>
  <si>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</si>
  <si>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</si>
  <si>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</si>
  <si>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</si>
  <si>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</si>
  <si>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</si>
  <si>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</si>
  <si>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</si>
  <si>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</si>
  <si>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</si>
  <si>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</si>
  <si>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</si>
  <si>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</si>
  <si>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</si>
  <si>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</si>
  <si>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</si>
  <si>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</si>
  <si>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</si>
  <si>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</si>
  <si>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</si>
  <si>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</si>
  <si>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</si>
  <si>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</si>
  <si>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</si>
  <si>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</si>
  <si>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</si>
  <si>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</si>
  <si>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</si>
  <si>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</si>
  <si>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</si>
  <si>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</si>
  <si>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</si>
  <si>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</si>
  <si>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</si>
  <si>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</si>
  <si>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</si>
  <si>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</si>
  <si>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</si>
  <si>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</si>
  <si>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</si>
  <si>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</si>
  <si>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</si>
  <si>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</si>
  <si>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</si>
  <si>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</si>
  <si>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</si>
  <si>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</si>
  <si>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</si>
  <si>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</si>
  <si>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</si>
  <si>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</si>
  <si>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</si>
  <si>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</si>
  <si>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</si>
  <si>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</si>
  <si>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</si>
  <si>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</si>
  <si>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</si>
  <si>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</si>
  <si>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</si>
  <si>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</si>
  <si>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</si>
  <si>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</si>
  <si>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</si>
  <si>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</si>
  <si>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</si>
  <si>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</si>
  <si>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</si>
  <si>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</si>
  <si>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</si>
  <si>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</si>
  <si>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</si>
  <si>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</si>
  <si>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</si>
  <si>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</si>
  <si>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</si>
  <si>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</si>
  <si>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</si>
  <si>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</si>
  <si>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</si>
  <si>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</si>
  <si>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</si>
  <si>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</si>
  <si>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</si>
  <si>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</si>
  <si>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</si>
  <si>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</si>
  <si>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</si>
  <si>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</si>
  <si>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</si>
  <si>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</si>
  <si>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</si>
  <si>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</si>
  <si>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</si>
  <si>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</si>
  <si>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</si>
  <si>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</si>
  <si>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</si>
  <si>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</si>
  <si>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</si>
  <si>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</si>
  <si>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</si>
  <si>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</si>
  <si>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</si>
  <si>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</si>
  <si>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</si>
  <si>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</si>
  <si>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</si>
  <si>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</si>
  <si>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</si>
  <si>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</si>
  <si>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</si>
  <si>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</si>
  <si>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</si>
  <si>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</si>
  <si>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</si>
  <si>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</si>
  <si>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</si>
  <si>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</si>
  <si>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</si>
  <si>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</si>
  <si>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</si>
  <si>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</si>
  <si>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</si>
  <si>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</si>
  <si>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</si>
  <si>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</si>
  <si>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</si>
  <si>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</si>
  <si>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</si>
  <si>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</si>
  <si>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</si>
  <si>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</si>
  <si>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</si>
  <si>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</si>
  <si>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</si>
  <si>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</si>
  <si>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</si>
  <si>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</si>
  <si>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</si>
  <si>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</si>
  <si>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</si>
  <si>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</si>
  <si>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</si>
  <si>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</si>
  <si>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</si>
  <si>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</si>
  <si>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</si>
  <si>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</si>
  <si>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</si>
  <si>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</si>
  <si>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</si>
  <si>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</si>
  <si>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</si>
  <si>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</si>
  <si>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</si>
  <si>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</si>
  <si>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</si>
  <si>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</si>
  <si>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</si>
  <si>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</si>
  <si>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</si>
  <si>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</si>
  <si>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</si>
  <si>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</si>
  <si>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</si>
  <si>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</si>
  <si>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</si>
  <si>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</si>
  <si>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</si>
  <si>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</si>
  <si>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</si>
  <si>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</si>
  <si>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</si>
  <si>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</si>
  <si>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</si>
  <si>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</si>
  <si>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</si>
  <si>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</si>
  <si>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</si>
  <si>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</si>
  <si>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</si>
  <si>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</si>
  <si>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</si>
  <si>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</si>
  <si>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</si>
  <si>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</si>
  <si>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</si>
  <si>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</si>
  <si>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</si>
  <si>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</si>
  <si>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</si>
  <si>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</si>
  <si>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</si>
  <si>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</si>
  <si>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</si>
  <si>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</si>
  <si>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</si>
  <si>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</si>
  <si>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</si>
  <si>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</si>
  <si>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</si>
  <si>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</si>
  <si>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</si>
  <si>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</si>
  <si>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</si>
  <si>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</si>
  <si>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</si>
  <si>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</si>
  <si>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</si>
  <si>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</si>
  <si>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</si>
  <si>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</si>
  <si>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</si>
  <si>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</si>
  <si>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</si>
  <si>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</si>
  <si>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</si>
  <si>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</si>
  <si>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</si>
  <si>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</si>
  <si>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</si>
  <si>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</si>
  <si>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</si>
  <si>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</si>
  <si>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</si>
  <si>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</si>
  <si>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</si>
  <si>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</si>
  <si>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</si>
  <si>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</si>
  <si>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</si>
  <si>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</si>
  <si>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</si>
  <si>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</si>
  <si>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</si>
  <si>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</si>
  <si>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</si>
  <si>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</si>
  <si>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</si>
  <si>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</si>
  <si>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</si>
  <si>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</si>
  <si>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</si>
  <si>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</si>
  <si>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</si>
  <si>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</si>
  <si>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</si>
  <si>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</si>
  <si>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</si>
  <si>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</si>
  <si>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</si>
  <si>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</si>
  <si>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</si>
  <si>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</si>
  <si>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</si>
  <si>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</si>
  <si>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</si>
  <si>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</si>
  <si>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</si>
  <si>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</si>
  <si>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</si>
  <si>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</si>
  <si>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</si>
  <si>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</si>
  <si>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</si>
  <si>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</si>
  <si>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</si>
  <si>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</si>
  <si>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</si>
  <si>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</si>
  <si>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</si>
  <si>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</si>
  <si>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</si>
  <si>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</si>
  <si>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</si>
  <si>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</si>
  <si>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</si>
  <si>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</si>
  <si>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</si>
  <si>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</si>
  <si>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</si>
  <si>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</si>
  <si>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</si>
  <si>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</si>
  <si>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</si>
  <si>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</si>
  <si>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</si>
  <si>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</si>
  <si>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</si>
  <si>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</si>
  <si>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</si>
  <si>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</si>
  <si>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</si>
  <si>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</si>
  <si>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</si>
  <si>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</si>
  <si>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</si>
  <si>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</si>
  <si>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</si>
  <si>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</si>
  <si>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</si>
  <si>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</si>
  <si>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</si>
  <si>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</si>
  <si>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</si>
  <si>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</si>
  <si>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</si>
  <si>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</si>
  <si>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</si>
  <si>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</si>
  <si>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</si>
  <si>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</si>
  <si>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</si>
  <si>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</si>
  <si>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</si>
  <si>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</si>
  <si>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</si>
  <si>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</si>
  <si>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</si>
  <si>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</si>
  <si>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</si>
  <si>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</si>
  <si>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</si>
  <si>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</si>
  <si>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</si>
  <si>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</si>
  <si>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</si>
  <si>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</si>
  <si>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</si>
  <si>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</si>
  <si>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</si>
  <si>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</si>
  <si>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</si>
  <si>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</si>
  <si>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</si>
  <si>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</si>
  <si>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</si>
  <si>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</si>
  <si>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</si>
  <si>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</si>
  <si>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</si>
  <si>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</si>
  <si>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</si>
  <si>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</si>
  <si>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</si>
  <si>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</si>
  <si>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</si>
  <si>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</si>
  <si>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</si>
  <si>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</si>
  <si>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</si>
  <si>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</si>
  <si>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</si>
  <si>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</si>
  <si>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</si>
  <si>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</si>
  <si>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</si>
  <si>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</si>
  <si>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</si>
  <si>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</si>
  <si>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</si>
  <si>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</si>
  <si>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</si>
  <si>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</si>
  <si>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</si>
  <si>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</si>
  <si>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</si>
  <si>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</si>
  <si>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</si>
  <si>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</si>
  <si>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</si>
  <si>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</si>
  <si>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</si>
  <si>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</si>
  <si>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</si>
  <si>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</si>
  <si>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</si>
  <si>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</si>
  <si>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</si>
  <si>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</si>
  <si>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</si>
  <si>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</si>
  <si>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</si>
  <si>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</si>
  <si>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</si>
  <si>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</si>
  <si>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</si>
  <si>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</si>
  <si>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</si>
  <si>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</si>
  <si>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</si>
  <si>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</si>
  <si>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</si>
  <si>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</si>
  <si>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</si>
  <si>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</si>
  <si>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</si>
  <si>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</si>
  <si>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</si>
  <si>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</si>
  <si>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</si>
  <si>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</si>
  <si>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</si>
  <si>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</si>
  <si>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</si>
  <si>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</si>
  <si>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</si>
  <si>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</si>
  <si>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</si>
  <si>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</si>
  <si>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</si>
  <si>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</si>
  <si>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</si>
  <si>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</si>
  <si>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</si>
  <si>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</si>
  <si>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</si>
  <si>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</si>
  <si>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</si>
  <si>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</si>
  <si>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</si>
  <si>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</si>
  <si>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</si>
  <si>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</si>
  <si>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</si>
  <si>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</si>
  <si>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</si>
  <si>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</si>
  <si>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</si>
  <si>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</si>
  <si>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</si>
  <si>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</si>
  <si>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</si>
  <si>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</si>
  <si>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</si>
  <si>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</si>
  <si>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</si>
  <si>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</si>
  <si>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</si>
  <si>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</si>
  <si>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</si>
  <si>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</si>
  <si>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</si>
  <si>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</si>
  <si>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</si>
  <si>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</si>
  <si>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</si>
  <si>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</si>
  <si>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</si>
  <si>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</si>
  <si>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</si>
  <si>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</si>
  <si>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</si>
  <si>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</si>
  <si>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</si>
  <si>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</si>
  <si>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</si>
  <si>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</si>
  <si>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</si>
  <si>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</si>
  <si>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</si>
  <si>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</si>
  <si>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</si>
  <si>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</si>
  <si>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</si>
  <si>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</si>
  <si>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</si>
  <si>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</si>
  <si>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</si>
  <si>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</si>
  <si>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</si>
  <si>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</si>
  <si>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</si>
  <si>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</si>
  <si>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</si>
  <si>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</si>
  <si>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</si>
  <si>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</si>
  <si>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</si>
  <si>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</si>
  <si>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</si>
  <si>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</si>
  <si>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</si>
  <si>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</si>
  <si>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</si>
  <si>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</si>
  <si>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</si>
  <si>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</si>
  <si>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</si>
  <si>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</si>
  <si>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</si>
  <si>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</si>
  <si>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</si>
  <si>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</si>
  <si>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</si>
  <si>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</si>
  <si>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</si>
  <si>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</si>
  <si>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</si>
  <si>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</si>
  <si>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</si>
  <si>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</si>
  <si>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</si>
  <si>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</si>
  <si>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</si>
  <si>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</si>
  <si>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</si>
  <si>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</si>
  <si>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</si>
  <si>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</si>
  <si>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</si>
  <si>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</si>
  <si>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</si>
  <si>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</si>
  <si>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</si>
  <si>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</si>
  <si>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</si>
  <si>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</si>
  <si>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</si>
  <si>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</si>
  <si>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</si>
  <si>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</si>
  <si>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</si>
  <si>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</si>
  <si>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</si>
  <si>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</si>
  <si>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</si>
  <si>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</si>
  <si>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</si>
  <si>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</si>
  <si>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</si>
  <si>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</si>
  <si>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</si>
  <si>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</si>
  <si>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</si>
  <si>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</si>
  <si>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</si>
  <si>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</si>
  <si>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</si>
  <si>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</si>
  <si>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</si>
  <si>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</si>
  <si>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</si>
  <si>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</si>
  <si>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</si>
  <si>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</si>
  <si>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</si>
  <si>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</si>
  <si>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</si>
  <si>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</si>
  <si>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</si>
  <si>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</si>
  <si>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</si>
  <si>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</si>
  <si>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</si>
  <si>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</si>
  <si>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</si>
  <si>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</si>
  <si>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</si>
  <si>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</si>
  <si>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</si>
  <si>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</si>
  <si>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</si>
  <si>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</si>
  <si>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</si>
  <si>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</si>
  <si>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</si>
  <si>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</si>
  <si>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</si>
  <si>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</si>
  <si>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</si>
  <si>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</si>
  <si>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</si>
  <si>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</si>
  <si>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</si>
  <si>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</si>
  <si>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</si>
  <si>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</si>
  <si>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</si>
  <si>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</si>
  <si>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</si>
  <si>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</si>
  <si>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</si>
  <si>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</si>
  <si>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</si>
  <si>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</si>
  <si>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</si>
  <si>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</si>
  <si>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</si>
  <si>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</si>
  <si>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</si>
  <si>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</si>
  <si>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</si>
  <si>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</si>
  <si>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</si>
  <si>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</si>
  <si>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</si>
  <si>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</si>
  <si>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</si>
  <si>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</si>
  <si>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</si>
  <si>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</si>
  <si>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</si>
  <si>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</si>
  <si>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</si>
  <si>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</si>
  <si>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</si>
  <si>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</si>
  <si>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</si>
  <si>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</si>
  <si>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</si>
  <si>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</si>
  <si>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</si>
  <si>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</si>
  <si>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</si>
  <si>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</si>
  <si>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</si>
  <si>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</si>
  <si>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</si>
  <si>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</si>
  <si>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</si>
  <si>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</si>
  <si>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</si>
  <si>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</si>
  <si>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</si>
  <si>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</si>
  <si>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</si>
  <si>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</si>
  <si>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</si>
  <si>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</si>
  <si>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</si>
  <si>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</si>
  <si>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</si>
  <si>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</si>
  <si>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</si>
  <si>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</si>
  <si>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</si>
  <si>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</si>
  <si>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</si>
  <si>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</si>
  <si>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</si>
  <si>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</si>
  <si>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</si>
  <si>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</si>
  <si>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</si>
  <si>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</si>
  <si>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</si>
  <si>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</si>
  <si>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</si>
  <si>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</si>
  <si>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</si>
  <si>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</si>
  <si>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</si>
  <si>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</si>
  <si>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</si>
  <si>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</si>
  <si>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</si>
  <si>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</si>
  <si>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</si>
  <si>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</si>
  <si>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</si>
  <si>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</si>
  <si>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</si>
  <si>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</si>
  <si>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</si>
  <si>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</si>
  <si>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</si>
  <si>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</si>
  <si>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</si>
  <si>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</si>
  <si>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</si>
  <si>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</si>
  <si>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</si>
  <si>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</si>
  <si>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</si>
  <si>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</si>
  <si>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</si>
  <si>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</si>
  <si>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</si>
  <si>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</si>
  <si>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</si>
  <si>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</si>
  <si>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</si>
  <si>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</si>
  <si>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</si>
  <si>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</si>
  <si>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</si>
  <si>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</si>
  <si>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</si>
  <si>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</si>
  <si>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</si>
  <si>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</si>
  <si>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</si>
  <si>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</si>
  <si>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</si>
  <si>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</si>
  <si>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</si>
  <si>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</si>
  <si>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</si>
  <si>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</si>
  <si>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</si>
  <si>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</si>
  <si>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</si>
  <si>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</si>
  <si>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</si>
  <si>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</si>
  <si>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</si>
  <si>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</si>
  <si>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</si>
  <si>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</si>
  <si>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</si>
  <si>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</si>
  <si>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</si>
  <si>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</si>
  <si>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</si>
  <si>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</si>
  <si>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</si>
  <si>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</si>
  <si>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</si>
  <si>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</si>
  <si>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</si>
  <si>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</si>
  <si>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</si>
  <si>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</si>
  <si>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</si>
  <si>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</si>
  <si>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</si>
  <si>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</si>
  <si>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</si>
  <si>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</si>
  <si>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</si>
  <si>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</si>
  <si>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</si>
  <si>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</si>
  <si>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</si>
  <si>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</si>
  <si>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</si>
  <si>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</si>
  <si>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</si>
  <si>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</si>
  <si>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</si>
  <si>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</si>
  <si>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</si>
  <si>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</si>
  <si>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</si>
  <si>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</si>
  <si>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</si>
  <si>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</si>
  <si>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</si>
  <si>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</si>
  <si>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</si>
  <si>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</si>
  <si>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</si>
  <si>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</si>
  <si>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</si>
  <si>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</si>
  <si>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</si>
  <si>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</si>
  <si>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</si>
  <si>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</si>
  <si>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</si>
  <si>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</si>
  <si>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</si>
  <si>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</si>
  <si>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</si>
  <si>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</si>
  <si>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</si>
  <si>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</si>
  <si>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</si>
  <si>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</si>
  <si>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</si>
  <si>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</si>
  <si>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</si>
  <si>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</si>
  <si>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</si>
  <si>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</si>
  <si>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</si>
  <si>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</si>
  <si>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</si>
  <si>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</si>
  <si>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</si>
  <si>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</si>
  <si>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</si>
  <si>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</si>
  <si>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</si>
  <si>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</si>
  <si>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</si>
  <si>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</si>
  <si>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</si>
  <si>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</si>
  <si>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</si>
  <si>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</si>
  <si>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</si>
  <si>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</si>
  <si>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</si>
  <si>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</si>
  <si>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</si>
  <si>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</si>
  <si>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</si>
  <si>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</si>
  <si>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</si>
  <si>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</si>
  <si>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</si>
  <si>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</si>
  <si>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</si>
  <si>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</si>
  <si>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</si>
  <si>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</si>
  <si>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</si>
  <si>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</si>
  <si>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</si>
  <si>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</si>
  <si>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</si>
  <si>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</si>
  <si>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</si>
  <si>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</si>
  <si>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</si>
  <si>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</si>
  <si>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</si>
  <si>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</si>
  <si>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</si>
  <si>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</si>
  <si>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</si>
  <si>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</si>
  <si>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</si>
  <si>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</si>
  <si>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</si>
  <si>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</si>
  <si>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</si>
  <si>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</si>
  <si>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</si>
  <si>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</si>
  <si>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</si>
  <si>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</si>
  <si>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</si>
  <si>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</si>
  <si>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</si>
  <si>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</si>
  <si>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</si>
  <si>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</si>
  <si>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</si>
  <si>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</si>
  <si>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</si>
  <si>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</si>
  <si>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</si>
  <si>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</si>
  <si>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</si>
  <si>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</si>
  <si>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</si>
  <si>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</si>
  <si>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</si>
  <si>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</si>
  <si>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</si>
  <si>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</si>
  <si>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</si>
  <si>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</si>
  <si>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</si>
  <si>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</si>
  <si>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</si>
  <si>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</si>
  <si>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</si>
  <si>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</si>
  <si>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</si>
  <si>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</si>
  <si>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</si>
  <si>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</si>
  <si>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</si>
  <si>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</si>
  <si>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</si>
  <si>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</si>
  <si>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</si>
  <si>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</si>
  <si>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</si>
  <si>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</si>
  <si>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</si>
  <si>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</si>
  <si>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</si>
  <si>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</si>
  <si>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</si>
  <si>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</si>
  <si>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</si>
  <si>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</si>
  <si>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</si>
  <si>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</si>
  <si>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</si>
  <si>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</si>
  <si>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</si>
  <si>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</si>
  <si>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</si>
  <si>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</si>
  <si>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</si>
  <si>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</si>
  <si>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</si>
  <si>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</si>
  <si>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</si>
  <si>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</si>
  <si>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</si>
  <si>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</si>
  <si>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</si>
  <si>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</si>
  <si>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</si>
  <si>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</si>
  <si>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</si>
  <si>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</si>
  <si>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</si>
  <si>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</si>
  <si>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</si>
  <si>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</si>
  <si>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</si>
  <si>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</si>
  <si>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</si>
  <si>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</si>
  <si>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</si>
  <si>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</si>
  <si>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</si>
  <si>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</si>
  <si>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</si>
  <si>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</si>
  <si>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</si>
  <si>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</si>
  <si>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</si>
  <si>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</si>
  <si>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</si>
  <si>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</si>
  <si>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</si>
  <si>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</si>
  <si>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</si>
  <si>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</si>
  <si>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</si>
  <si>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</si>
  <si>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</si>
  <si>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</si>
  <si>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</si>
  <si>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</si>
  <si>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</si>
  <si>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</si>
  <si>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</si>
  <si>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</si>
  <si>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</si>
  <si>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</si>
  <si>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</si>
  <si>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</si>
  <si>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</si>
  <si>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</si>
  <si>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</si>
  <si>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</si>
  <si>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</si>
  <si>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</si>
  <si>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</si>
  <si>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</si>
  <si>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</si>
  <si>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</si>
  <si>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</si>
  <si>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</si>
  <si>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</si>
  <si>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</si>
  <si>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</si>
  <si>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</si>
  <si>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</si>
  <si>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</si>
  <si>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</si>
  <si>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</si>
  <si>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</si>
  <si>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</si>
  <si>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</si>
  <si>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</si>
  <si>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</si>
  <si>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</si>
  <si>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</si>
  <si>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</si>
  <si>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</si>
  <si>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</si>
  <si>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</si>
  <si>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</si>
  <si>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</si>
  <si>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</si>
  <si>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</si>
  <si>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</si>
  <si>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</si>
  <si>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</si>
  <si>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</si>
  <si>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</si>
  <si>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</si>
  <si>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</si>
  <si>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</si>
  <si>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</si>
  <si>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</si>
  <si>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</si>
  <si>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</si>
  <si>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</si>
  <si>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</si>
  <si>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</si>
  <si>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</si>
  <si>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</si>
  <si>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</si>
  <si>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</si>
  <si>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</si>
  <si>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</si>
  <si>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</si>
  <si>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</si>
  <si>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</si>
  <si>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</si>
  <si>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</si>
  <si>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</si>
  <si>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</si>
  <si>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</si>
  <si>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</si>
  <si>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</si>
  <si>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</si>
  <si>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</si>
  <si>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</si>
  <si>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</si>
  <si>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</si>
  <si>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</si>
  <si>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</si>
  <si>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</si>
  <si>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</si>
  <si>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</si>
  <si>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</si>
  <si>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</si>
  <si>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</si>
  <si>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</si>
  <si>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</si>
  <si>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</si>
  <si>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</si>
  <si>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</si>
  <si>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</si>
  <si>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</si>
  <si>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</si>
  <si>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</si>
  <si>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</si>
  <si>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</si>
  <si>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</si>
  <si>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</si>
  <si>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</si>
  <si>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</si>
  <si>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</si>
  <si>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</si>
  <si>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</si>
  <si>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</si>
  <si>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</si>
  <si>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</si>
  <si>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</si>
  <si>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</si>
  <si>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</si>
  <si>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</si>
  <si>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</si>
  <si>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</si>
  <si>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</si>
  <si>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</si>
  <si>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</si>
  <si>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</si>
  <si>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</si>
  <si>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</si>
  <si>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</si>
  <si>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</si>
  <si>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</si>
  <si>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</si>
  <si>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</si>
  <si>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</si>
  <si>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</si>
  <si>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</si>
  <si>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</si>
  <si>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</si>
  <si>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</si>
  <si>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</si>
  <si>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</si>
  <si>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</si>
  <si>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</si>
  <si>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</si>
  <si>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</si>
  <si>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</si>
  <si>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</si>
  <si>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</si>
  <si>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</si>
  <si>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</si>
  <si>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</si>
  <si>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</si>
  <si>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</si>
  <si>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</si>
  <si>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</si>
  <si>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</si>
  <si>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</si>
  <si>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</si>
  <si>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</si>
  <si>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</si>
  <si>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</si>
  <si>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</si>
  <si>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</si>
  <si>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</si>
  <si>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</si>
  <si>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</si>
  <si>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</si>
  <si>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</si>
  <si>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</si>
  <si>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</si>
  <si>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</si>
  <si>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</si>
  <si>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</si>
  <si>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</si>
  <si>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</si>
  <si>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</si>
  <si>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</si>
  <si>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</si>
  <si>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</si>
  <si>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</si>
  <si>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</si>
  <si>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</si>
  <si>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</si>
  <si>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</si>
  <si>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</si>
  <si>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</si>
  <si>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</si>
  <si>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</si>
  <si>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</si>
  <si>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</si>
  <si>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</si>
  <si>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</si>
  <si>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</si>
  <si>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</si>
  <si>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</si>
  <si>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</si>
  <si>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</si>
  <si>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</si>
  <si>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</si>
  <si>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</si>
  <si>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</si>
  <si>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</si>
  <si>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</si>
  <si>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</si>
  <si>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</si>
  <si>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</si>
  <si>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</si>
  <si>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</si>
  <si>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</si>
  <si>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</si>
  <si>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</si>
  <si>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</si>
  <si>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</si>
  <si>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</si>
  <si>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</si>
  <si>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</si>
  <si>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</si>
  <si>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</si>
  <si>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</si>
  <si>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</si>
  <si>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</si>
  <si>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</si>
  <si>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</si>
  <si>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</si>
  <si>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</si>
  <si>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</si>
  <si>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</si>
  <si>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</si>
  <si>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</si>
  <si>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</si>
  <si>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</si>
  <si>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</si>
  <si>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</si>
  <si>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</si>
  <si>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</si>
  <si>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</si>
  <si>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</si>
  <si>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</si>
  <si>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</si>
  <si>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</si>
  <si>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</si>
  <si>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</si>
  <si>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</si>
  <si>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</si>
  <si>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</si>
  <si>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</si>
  <si>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</si>
  <si>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</si>
  <si>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</si>
  <si>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</si>
  <si>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</si>
  <si>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</si>
  <si>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</si>
  <si>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</si>
  <si>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</si>
  <si>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</si>
  <si>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</si>
  <si>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</si>
  <si>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</si>
  <si>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</si>
  <si>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</si>
  <si>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</si>
  <si>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</si>
  <si>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</si>
  <si>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</si>
  <si>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</si>
  <si>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</si>
  <si>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</si>
  <si>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</si>
  <si>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</si>
  <si>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</si>
  <si>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</si>
  <si>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</si>
  <si>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</si>
  <si>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</si>
  <si>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</si>
  <si>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</si>
  <si>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</si>
  <si>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</si>
  <si>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</si>
  <si>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</si>
  <si>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</si>
  <si>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</si>
  <si>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</si>
  <si>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</si>
  <si>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</si>
  <si>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</si>
  <si>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</si>
  <si>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</si>
  <si>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</si>
  <si>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</si>
  <si>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</si>
  <si>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</si>
  <si>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</si>
  <si>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</si>
  <si>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</si>
  <si>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</si>
  <si>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</si>
  <si>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</si>
  <si>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</si>
  <si>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</si>
  <si>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</si>
  <si>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</si>
  <si>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</si>
  <si>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</si>
  <si>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</si>
  <si>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</si>
  <si>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</si>
  <si>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</si>
  <si>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</si>
  <si>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</si>
  <si>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</si>
  <si>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</si>
  <si>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</si>
  <si>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</si>
  <si>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</si>
  <si>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</si>
  <si>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</si>
  <si>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</si>
  <si>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</si>
  <si>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</si>
  <si>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</si>
  <si>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</si>
  <si>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</si>
  <si>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</si>
  <si>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</si>
  <si>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</si>
  <si>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</si>
  <si>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</si>
  <si>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</si>
  <si>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</si>
  <si>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</si>
  <si>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</si>
  <si>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</si>
  <si>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</si>
  <si>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</si>
  <si>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</si>
  <si>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</si>
  <si>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</si>
  <si>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</si>
  <si>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</si>
  <si>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</si>
  <si>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</si>
  <si>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</si>
  <si>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</si>
  <si>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</si>
  <si>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</si>
  <si>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</si>
  <si>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</si>
  <si>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</si>
  <si>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</si>
  <si>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</si>
  <si>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</si>
  <si>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</si>
  <si>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</si>
  <si>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</si>
  <si>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</si>
  <si>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</si>
  <si>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</si>
  <si>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</si>
  <si>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</si>
  <si>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</si>
  <si>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</si>
  <si>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</si>
  <si>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</si>
  <si>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</si>
  <si>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</si>
  <si>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</si>
  <si>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</si>
  <si>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</si>
  <si>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</si>
  <si>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</si>
  <si>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</si>
  <si>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</si>
  <si>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</si>
  <si>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</si>
  <si>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</si>
  <si>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</si>
  <si>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</si>
  <si>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</si>
  <si>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</si>
  <si>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</si>
  <si>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</si>
  <si>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</si>
  <si>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</si>
  <si>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</si>
  <si>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</si>
  <si>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</si>
  <si>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</si>
  <si>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</si>
  <si>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</si>
  <si>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</si>
  <si>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</si>
  <si>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</si>
  <si>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</si>
  <si>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</si>
  <si>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</si>
  <si>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</si>
  <si>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</si>
  <si>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</si>
  <si>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</si>
  <si>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</si>
  <si>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</si>
  <si>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</si>
  <si>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</si>
  <si>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</si>
  <si>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</si>
  <si>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</si>
  <si>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</si>
  <si>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</si>
  <si>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</si>
  <si>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</si>
  <si>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</si>
  <si>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</si>
  <si>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</si>
  <si>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</si>
  <si>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</si>
  <si>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</si>
  <si>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</si>
  <si>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</si>
  <si>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</si>
  <si>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</si>
  <si>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</si>
  <si>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</si>
  <si>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</si>
  <si>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</si>
  <si>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</si>
  <si>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</si>
  <si>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</si>
  <si>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</si>
  <si>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</si>
  <si>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</si>
  <si>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</si>
  <si>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</si>
  <si>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</si>
  <si>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</si>
  <si>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</si>
  <si>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</si>
  <si>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</si>
  <si>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</si>
  <si>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</si>
  <si>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</si>
  <si>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</si>
  <si>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</si>
  <si>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</si>
  <si>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</si>
  <si>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</si>
  <si>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</si>
  <si>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</si>
  <si>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</si>
  <si>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</si>
  <si>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</si>
  <si>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</si>
  <si>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</si>
  <si>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</si>
  <si>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</si>
  <si>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</si>
  <si>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</si>
  <si>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</si>
  <si>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</si>
  <si>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</si>
  <si>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</si>
  <si>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</si>
  <si>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</si>
  <si>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</si>
  <si>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</si>
  <si>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</si>
  <si>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</si>
  <si>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</si>
  <si>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</si>
  <si>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</si>
  <si>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</si>
  <si>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</si>
  <si>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</si>
  <si>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</si>
  <si>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</si>
  <si>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</si>
  <si>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</si>
  <si>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</si>
  <si>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</si>
  <si>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</si>
  <si>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</si>
  <si>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</si>
  <si>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</si>
  <si>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</si>
  <si>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</si>
  <si>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</si>
  <si>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</si>
  <si>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</si>
  <si>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</si>
  <si>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</si>
  <si>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</si>
  <si>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</si>
  <si>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</si>
  <si>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</si>
  <si>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</si>
  <si>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</si>
  <si>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</si>
  <si>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</si>
  <si>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</si>
  <si>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</si>
  <si>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</si>
  <si>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</si>
  <si>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</si>
  <si>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</si>
  <si>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</si>
  <si>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</si>
  <si>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</si>
  <si>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</si>
  <si>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</si>
  <si>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</si>
  <si>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</si>
  <si>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</si>
  <si>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</si>
  <si>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</si>
  <si>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</si>
  <si>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</si>
  <si>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</si>
  <si>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</si>
  <si>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</si>
  <si>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</si>
  <si>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</si>
  <si>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</si>
  <si>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</si>
  <si>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</si>
  <si>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</si>
  <si>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</si>
  <si>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</si>
  <si>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</si>
  <si>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</si>
  <si>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</si>
  <si>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</si>
  <si>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</si>
  <si>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</si>
  <si>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</si>
  <si>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</si>
  <si>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</si>
  <si>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</si>
  <si>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</si>
  <si>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</si>
  <si>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</si>
  <si>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</si>
  <si>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</si>
  <si>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</si>
  <si>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</si>
  <si>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</si>
  <si>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</si>
  <si>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</si>
  <si>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</si>
  <si>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</si>
  <si>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</si>
  <si>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</si>
  <si>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</si>
  <si>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</si>
  <si>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</si>
  <si>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</si>
  <si>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</si>
  <si>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</si>
  <si>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</si>
  <si>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</si>
  <si>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</si>
  <si>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</si>
  <si>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</si>
  <si>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</si>
  <si>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</si>
  <si>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</si>
  <si>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</si>
  <si>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</si>
  <si>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</si>
  <si>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</si>
  <si>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</si>
  <si>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</si>
  <si>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</si>
  <si>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</si>
  <si>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</si>
  <si>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</si>
  <si>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</si>
  <si>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</si>
  <si>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</si>
  <si>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</si>
  <si>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</si>
  <si>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</si>
  <si>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</si>
  <si>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</si>
  <si>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</si>
  <si>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</si>
  <si>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</si>
  <si>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</si>
  <si>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</si>
  <si>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</si>
  <si>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</si>
  <si>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</si>
  <si>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</si>
  <si>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</si>
  <si>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</si>
  <si>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</si>
  <si>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</si>
  <si>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</si>
  <si>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</si>
  <si>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</si>
  <si>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</si>
  <si>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</si>
  <si>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</si>
  <si>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</si>
  <si>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</si>
  <si>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</si>
  <si>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</si>
  <si>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</si>
  <si>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</si>
  <si>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</si>
  <si>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</si>
  <si>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</si>
  <si>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</si>
  <si>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</si>
  <si>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</si>
  <si>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</si>
  <si>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</si>
  <si>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</si>
  <si>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</si>
  <si>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</si>
  <si>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</si>
  <si>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</si>
  <si>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</si>
  <si>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</si>
  <si>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</si>
  <si>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</si>
  <si>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</si>
  <si>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</si>
  <si>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</si>
  <si>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</si>
  <si>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</si>
  <si>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</si>
  <si>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</si>
  <si>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</si>
  <si>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</si>
  <si>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</si>
  <si>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</si>
  <si>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</si>
  <si>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</si>
  <si>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</si>
  <si>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</si>
  <si>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</si>
  <si>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</si>
  <si>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</si>
  <si>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</si>
  <si>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</si>
  <si>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</si>
  <si>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</si>
  <si>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</si>
  <si>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</si>
  <si>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</si>
  <si>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</si>
  <si>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</si>
  <si>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</si>
  <si>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</si>
  <si>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</si>
  <si>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</si>
  <si>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</si>
  <si>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</si>
  <si>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</si>
  <si>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</si>
  <si>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</si>
  <si>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</si>
  <si>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</si>
  <si>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</si>
  <si>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</si>
  <si>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</si>
  <si>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</si>
  <si>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</si>
  <si>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</si>
  <si>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</si>
  <si>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</si>
  <si>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</si>
  <si>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</si>
  <si>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</si>
  <si>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</si>
  <si>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</si>
  <si>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</si>
  <si>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</si>
  <si>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</si>
  <si>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</si>
  <si>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</si>
  <si>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</si>
  <si>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</si>
  <si>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</si>
  <si>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</si>
  <si>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</si>
  <si>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</si>
  <si>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</si>
  <si>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</si>
  <si>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</si>
  <si>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</si>
  <si>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</si>
  <si>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</si>
  <si>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</si>
  <si>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</si>
  <si>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</si>
  <si>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</si>
  <si>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</si>
  <si>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</si>
  <si>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</si>
  <si>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</si>
  <si>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</si>
  <si>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</si>
  <si>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</si>
  <si>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</si>
  <si>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</si>
  <si>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</si>
  <si>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</si>
  <si>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</si>
  <si>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</si>
  <si>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</si>
  <si>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</si>
  <si>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</si>
  <si>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</si>
  <si>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</si>
  <si>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</si>
  <si>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</si>
  <si>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</si>
  <si>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</si>
  <si>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</si>
  <si>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</si>
  <si>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</si>
  <si>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</si>
  <si>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</si>
  <si>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</si>
  <si>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</si>
  <si>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</si>
  <si>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</si>
  <si>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</si>
  <si>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</si>
  <si>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</si>
  <si>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</si>
  <si>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</si>
  <si>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</si>
  <si>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</si>
  <si>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</si>
  <si>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</si>
  <si>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</si>
  <si>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</si>
  <si>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</si>
  <si>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</si>
  <si>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</si>
  <si>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</si>
  <si>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</si>
  <si>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</si>
  <si>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</si>
  <si>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</si>
  <si>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</si>
  <si>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</si>
  <si>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</si>
  <si>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</si>
  <si>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</si>
  <si>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</si>
  <si>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</si>
  <si>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</si>
  <si>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</si>
  <si>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</si>
  <si>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</si>
  <si>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</si>
  <si>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</si>
  <si>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</si>
  <si>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</si>
  <si>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</si>
  <si>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</si>
  <si>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</si>
  <si>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</si>
  <si>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</si>
  <si>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</si>
  <si>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</si>
  <si>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</si>
  <si>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</si>
  <si>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</si>
  <si>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</si>
  <si>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</si>
  <si>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</si>
  <si>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</si>
  <si>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</si>
  <si>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</si>
  <si>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</si>
  <si>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</si>
  <si>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</si>
  <si>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</si>
  <si>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</si>
  <si>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</si>
  <si>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</si>
  <si>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</si>
  <si>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</si>
  <si>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</si>
  <si>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</si>
  <si>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</si>
  <si>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</si>
  <si>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</si>
  <si>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</si>
  <si>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</si>
  <si>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</si>
  <si>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</si>
  <si>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</si>
  <si>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</si>
  <si>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</si>
  <si>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</si>
  <si>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</si>
  <si>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</si>
  <si>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</si>
  <si>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</si>
  <si>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</si>
  <si>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</si>
  <si>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</si>
  <si>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</si>
  <si>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</si>
  <si>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</si>
  <si>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</si>
  <si>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</si>
  <si>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</si>
  <si>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</si>
  <si>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</si>
  <si>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</si>
  <si>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</si>
  <si>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</si>
  <si>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</si>
  <si>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</si>
  <si>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</si>
  <si>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</si>
  <si>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</si>
  <si>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</si>
  <si>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</si>
  <si>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</si>
  <si>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</si>
  <si>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</si>
  <si>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</si>
  <si>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</si>
  <si>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</si>
  <si>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</si>
  <si>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</si>
  <si>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</si>
  <si>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</si>
  <si>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</si>
  <si>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</si>
  <si>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</si>
  <si>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</si>
  <si>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</si>
  <si>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</si>
  <si>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</si>
  <si>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</si>
  <si>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</si>
  <si>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</si>
  <si>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</si>
  <si>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</si>
  <si>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</si>
  <si>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</si>
  <si>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</si>
  <si>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</si>
  <si>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</si>
  <si>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</si>
  <si>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</si>
  <si>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</si>
  <si>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</si>
  <si>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</si>
  <si>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</si>
  <si>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</si>
  <si>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</si>
  <si>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</si>
  <si>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</si>
  <si>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</si>
  <si>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</si>
  <si>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</si>
  <si>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</si>
  <si>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</si>
  <si>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</si>
  <si>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</si>
  <si>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</si>
  <si>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</si>
  <si>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</si>
  <si>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</si>
  <si>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</si>
  <si>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</si>
  <si>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</si>
  <si>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</si>
  <si>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</si>
  <si>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</si>
  <si>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</si>
  <si>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</si>
  <si>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</si>
  <si>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</si>
  <si>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</si>
  <si>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</si>
  <si>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</si>
  <si>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</si>
  <si>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</si>
  <si>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</si>
  <si>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</si>
  <si>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</si>
  <si>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</si>
  <si>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</si>
  <si>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</si>
  <si>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</si>
  <si>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</si>
  <si>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</si>
  <si>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</si>
  <si>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</si>
  <si>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</si>
  <si>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</si>
  <si>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</si>
  <si>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</si>
  <si>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</si>
  <si>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</si>
  <si>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</si>
  <si>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</si>
  <si>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</si>
  <si>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</si>
  <si>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</si>
  <si>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</si>
  <si>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</si>
  <si>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</si>
  <si>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</si>
  <si>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</si>
  <si>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</si>
  <si>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</si>
  <si>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</si>
  <si>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</si>
  <si>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</si>
  <si>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</si>
  <si>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</si>
  <si>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</si>
  <si>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</si>
  <si>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</si>
  <si>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</si>
  <si>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</si>
  <si>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</si>
  <si>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</si>
  <si>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</si>
  <si>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</si>
  <si>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</si>
  <si>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</si>
  <si>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</si>
  <si>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</si>
  <si>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</si>
  <si>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</si>
  <si>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</si>
  <si>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</si>
  <si>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</si>
  <si>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</si>
  <si>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</si>
  <si>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</si>
  <si>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</si>
  <si>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</si>
  <si>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</si>
  <si>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</si>
  <si>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</si>
  <si>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</si>
  <si>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</si>
  <si>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</si>
  <si>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</si>
  <si>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</si>
  <si>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</si>
  <si>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</si>
  <si>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</si>
  <si>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</si>
  <si>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</si>
  <si>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</si>
  <si>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</si>
  <si>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</si>
  <si>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</si>
  <si>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</si>
  <si>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</si>
  <si>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</si>
  <si>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</si>
  <si>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</si>
  <si>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</si>
  <si>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</si>
  <si>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</si>
  <si>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</si>
  <si>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</si>
  <si>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</si>
  <si>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</si>
  <si>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</si>
  <si>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</si>
  <si>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</si>
  <si>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</si>
  <si>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</si>
  <si>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</si>
  <si>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</si>
  <si>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</si>
  <si>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</si>
  <si>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</si>
  <si>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</si>
  <si>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</si>
  <si>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</si>
  <si>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</si>
  <si>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</si>
  <si>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</si>
  <si>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</si>
  <si>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</si>
  <si>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</si>
  <si>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</si>
  <si>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</si>
  <si>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</si>
  <si>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</si>
  <si>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</si>
  <si>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</si>
  <si>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</si>
  <si>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</si>
  <si>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</si>
  <si>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</si>
  <si>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</si>
  <si>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</si>
  <si>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</si>
  <si>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</si>
  <si>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</si>
  <si>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</si>
  <si>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</si>
  <si>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</si>
  <si>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</si>
  <si>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</si>
  <si>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</si>
  <si>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</si>
  <si>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</si>
  <si>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</si>
  <si>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</si>
  <si>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</si>
  <si>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</si>
  <si>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</si>
  <si>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</si>
  <si>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</si>
  <si>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</si>
  <si>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</si>
  <si>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</si>
  <si>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</si>
  <si>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</si>
  <si>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</si>
  <si>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</si>
  <si>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</si>
  <si>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</si>
  <si>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</si>
  <si>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</si>
  <si>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</si>
  <si>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</si>
  <si>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</si>
  <si>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</si>
  <si>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</si>
  <si>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</si>
  <si>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</si>
  <si>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</si>
  <si>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</si>
  <si>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</si>
  <si>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</si>
  <si>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</si>
  <si>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</si>
  <si>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</si>
  <si>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</si>
  <si>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</si>
  <si>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</si>
  <si>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</si>
  <si>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</si>
  <si>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</si>
  <si>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</si>
  <si>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</si>
  <si>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</si>
  <si>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</si>
  <si>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</si>
  <si>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</si>
  <si>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</si>
  <si>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</si>
  <si>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</si>
  <si>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</si>
  <si>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</si>
  <si>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</si>
  <si>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</si>
  <si>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</si>
  <si>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</si>
  <si>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</si>
  <si>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</si>
  <si>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</si>
  <si>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</si>
  <si>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</si>
  <si>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</si>
  <si>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</si>
  <si>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</si>
  <si>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</si>
  <si>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</si>
  <si>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</si>
  <si>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</si>
  <si>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</si>
  <si>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</si>
  <si>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</si>
  <si>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</si>
  <si>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</si>
  <si>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</si>
  <si>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</si>
  <si>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</si>
  <si>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</si>
  <si>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</si>
  <si>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</si>
  <si>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</si>
  <si>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</si>
  <si>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</si>
  <si>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</si>
  <si>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</si>
  <si>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</si>
  <si>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</si>
  <si>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</si>
  <si>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</si>
  <si>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</si>
  <si>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</si>
  <si>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</si>
  <si>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</si>
  <si>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</si>
  <si>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</si>
  <si>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</si>
  <si>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</si>
  <si>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</si>
  <si>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</si>
  <si>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</si>
  <si>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</si>
  <si>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</si>
  <si>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</si>
  <si>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</si>
  <si>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</si>
  <si>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</si>
  <si>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</si>
  <si>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</si>
  <si>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</si>
  <si>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</si>
  <si>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</si>
  <si>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</si>
  <si>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</si>
  <si>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</si>
  <si>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</si>
  <si>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</si>
  <si>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</si>
  <si>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</si>
  <si>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</si>
  <si>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</si>
  <si>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</si>
  <si>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</si>
  <si>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</si>
  <si>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</si>
  <si>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</si>
  <si>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</si>
  <si>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</si>
  <si>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</si>
  <si>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</si>
  <si>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</si>
  <si>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</si>
  <si>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</si>
  <si>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</si>
  <si>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</si>
  <si>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</si>
  <si>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</si>
  <si>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</si>
  <si>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</si>
  <si>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</si>
  <si>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</si>
  <si>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</si>
  <si>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</si>
  <si>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</si>
  <si>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</si>
  <si>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</si>
  <si>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</si>
  <si>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</si>
  <si>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</si>
  <si>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</si>
  <si>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</si>
  <si>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</si>
  <si>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</si>
  <si>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</si>
  <si>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</si>
  <si>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</si>
  <si>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</si>
  <si>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</si>
  <si>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</si>
  <si>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</si>
  <si>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</si>
  <si>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</si>
  <si>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</si>
  <si>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</si>
  <si>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</si>
  <si>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</si>
  <si>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</si>
  <si>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</si>
  <si>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</si>
  <si>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</si>
  <si>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</si>
  <si>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</si>
  <si>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</si>
  <si>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</si>
  <si>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</si>
  <si>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</si>
  <si>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</si>
  <si>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</si>
  <si>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</si>
  <si>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</si>
  <si>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</si>
  <si>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</si>
  <si>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</si>
  <si>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</si>
  <si>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</si>
  <si>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</si>
  <si>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</si>
  <si>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</si>
  <si>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</si>
  <si>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</si>
  <si>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</si>
  <si>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</si>
  <si>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</si>
  <si>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</si>
  <si>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</si>
  <si>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</si>
  <si>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</si>
  <si>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</si>
  <si>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</si>
  <si>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</si>
  <si>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</si>
  <si>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</si>
  <si>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</si>
  <si>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</si>
  <si>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</si>
  <si>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</si>
  <si>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</si>
  <si>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</si>
  <si>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</si>
  <si>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</si>
  <si>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</si>
  <si>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</si>
  <si>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</si>
  <si>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</si>
  <si>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</si>
  <si>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</si>
  <si>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</si>
  <si>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</si>
  <si>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</si>
  <si>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</si>
  <si>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</si>
  <si>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</si>
  <si>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</si>
  <si>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</si>
  <si>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</si>
  <si>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</si>
  <si>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</si>
  <si>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</si>
  <si>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</si>
  <si>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</si>
  <si>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</si>
  <si>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</si>
  <si>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</si>
  <si>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</si>
  <si>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</si>
  <si>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</si>
  <si>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</si>
  <si>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</si>
  <si>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</si>
  <si>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</si>
  <si>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</si>
  <si>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</si>
  <si>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</si>
  <si>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</si>
  <si>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</si>
  <si>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</si>
  <si>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</si>
  <si>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</si>
  <si>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</si>
  <si>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</si>
  <si>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</si>
  <si>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</si>
  <si>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</si>
  <si>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</si>
  <si>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</si>
  <si>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</si>
  <si>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</si>
  <si>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</si>
  <si>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</si>
  <si>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</si>
  <si>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</si>
  <si>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</si>
  <si>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</si>
  <si>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</si>
  <si>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</si>
  <si>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</si>
  <si>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</si>
  <si>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</si>
  <si>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</si>
  <si>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</si>
  <si>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</si>
  <si>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</si>
  <si>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</si>
  <si>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</si>
  <si>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</si>
  <si>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</si>
  <si>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</si>
  <si>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</si>
  <si>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</si>
  <si>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</si>
  <si>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</si>
  <si>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</si>
  <si>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</si>
  <si>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</si>
  <si>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</si>
  <si>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</si>
  <si>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</si>
  <si>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</si>
  <si>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</si>
  <si>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</si>
  <si>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</si>
  <si>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</si>
  <si>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</si>
  <si>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</si>
  <si>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</si>
  <si>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</si>
  <si>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</si>
  <si>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</si>
  <si>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</si>
  <si>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</si>
  <si>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</si>
  <si>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</si>
  <si>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</si>
  <si>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</si>
  <si>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</si>
  <si>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</si>
  <si>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</si>
  <si>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</si>
  <si>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</si>
  <si>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</si>
  <si>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</si>
  <si>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</si>
  <si>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</si>
  <si>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</si>
  <si>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</si>
  <si>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</si>
  <si>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</si>
  <si>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</si>
  <si>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</si>
  <si>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</si>
  <si>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</si>
  <si>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</si>
  <si>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</si>
  <si>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</si>
  <si>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</si>
  <si>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</si>
  <si>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</si>
  <si>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</si>
  <si>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</si>
  <si>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</si>
  <si>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</si>
  <si>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</si>
  <si>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</si>
  <si>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</si>
  <si>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</si>
  <si>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</si>
  <si>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</si>
  <si>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</si>
  <si>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</si>
  <si>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</si>
  <si>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</si>
  <si>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</si>
  <si>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</si>
  <si>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</si>
  <si>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</si>
  <si>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</si>
  <si>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</si>
  <si>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</si>
  <si>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</si>
  <si>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</si>
  <si>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</si>
  <si>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</si>
  <si>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</si>
  <si>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</si>
  <si>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</si>
  <si>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</si>
  <si>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</si>
  <si>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</si>
  <si>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</si>
  <si>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</si>
  <si>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</si>
  <si>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</si>
  <si>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</si>
  <si>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</si>
  <si>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</si>
  <si>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</si>
  <si>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</si>
  <si>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</si>
  <si>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</si>
  <si>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</si>
  <si>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</si>
  <si>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</si>
  <si>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</si>
  <si>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</si>
  <si>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</si>
  <si>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</si>
  <si>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</si>
  <si>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</si>
  <si>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</si>
  <si>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</si>
  <si>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</si>
  <si>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</si>
  <si>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</si>
  <si>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</si>
  <si>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</si>
  <si>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</si>
  <si>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</si>
  <si>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</si>
  <si>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</si>
  <si>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</si>
  <si>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</si>
  <si>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</si>
  <si>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</si>
  <si>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</si>
  <si>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</si>
  <si>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</si>
  <si>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</si>
  <si>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</si>
  <si>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</si>
  <si>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</si>
  <si>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</si>
  <si>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</si>
  <si>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</si>
  <si>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</si>
  <si>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</si>
  <si>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</si>
  <si>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</si>
  <si>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</si>
  <si>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</si>
  <si>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</si>
  <si>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</si>
  <si>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</si>
  <si>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</si>
  <si>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</si>
  <si>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</si>
  <si>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</si>
  <si>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</si>
  <si>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</si>
  <si>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</si>
  <si>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</si>
  <si>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</si>
  <si>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</si>
  <si>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</si>
  <si>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</si>
  <si>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</si>
  <si>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</si>
  <si>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</si>
  <si>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</si>
  <si>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</si>
  <si>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</si>
  <si>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</si>
  <si>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</si>
  <si>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</si>
  <si>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</si>
  <si>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</si>
  <si>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</si>
  <si>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</si>
  <si>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</si>
  <si>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</si>
  <si>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</si>
  <si>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</si>
  <si>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</si>
  <si>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</si>
  <si>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</si>
  <si>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</si>
  <si>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</si>
  <si>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</si>
  <si>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</si>
  <si>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</si>
  <si>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</si>
  <si>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</si>
  <si>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</si>
  <si>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</si>
  <si>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</si>
  <si>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</si>
  <si>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</si>
  <si>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</si>
  <si>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</si>
  <si>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</si>
  <si>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</si>
  <si>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</si>
  <si>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</si>
  <si>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</si>
  <si>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</si>
  <si>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</si>
  <si>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</si>
  <si>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</si>
  <si>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</si>
  <si>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</si>
  <si>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</si>
  <si>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</si>
  <si>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</si>
  <si>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</si>
  <si>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</si>
  <si>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</si>
  <si>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</si>
  <si>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</si>
  <si>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</si>
  <si>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</si>
  <si>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</si>
  <si>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</si>
  <si>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</si>
  <si>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</si>
  <si>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</si>
  <si>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</si>
  <si>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</si>
  <si>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</si>
  <si>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</si>
  <si>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</si>
  <si>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</si>
  <si>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</si>
  <si>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</si>
  <si>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</si>
  <si>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</si>
  <si>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</si>
  <si>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</si>
  <si>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</si>
  <si>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</si>
  <si>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</si>
  <si>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</si>
  <si>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</si>
  <si>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</si>
  <si>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</si>
  <si>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</si>
  <si>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</si>
  <si>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</si>
  <si>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</si>
  <si>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</si>
  <si>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</si>
  <si>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</si>
  <si>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</si>
  <si>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</si>
  <si>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</si>
  <si>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</si>
  <si>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</si>
  <si>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</si>
  <si>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</si>
  <si>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</si>
  <si>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</si>
  <si>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</si>
  <si>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</si>
  <si>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</si>
  <si>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</si>
  <si>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</si>
  <si>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</si>
  <si>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</si>
  <si>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</si>
  <si>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</si>
  <si>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</si>
  <si>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</si>
  <si>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</si>
  <si>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</si>
  <si>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</si>
  <si>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</si>
  <si>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</si>
  <si>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</si>
  <si>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</si>
  <si>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</si>
  <si>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</si>
  <si>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</si>
  <si>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</si>
  <si>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</si>
  <si>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</si>
  <si>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</si>
  <si>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</si>
  <si>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</si>
  <si>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</si>
  <si>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</si>
  <si>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</si>
  <si>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</si>
  <si>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</si>
  <si>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</si>
  <si>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</si>
  <si>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</si>
  <si>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</si>
  <si>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</si>
  <si>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</si>
  <si>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</si>
  <si>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</si>
  <si>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</si>
  <si>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</si>
  <si>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</si>
  <si>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</si>
  <si>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</si>
  <si>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</si>
  <si>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</si>
  <si>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</si>
  <si>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</si>
  <si>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</si>
  <si>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</si>
  <si>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</si>
  <si>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</si>
  <si>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</si>
  <si>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</si>
  <si>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</si>
  <si>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</si>
  <si>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</si>
  <si>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</si>
  <si>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</si>
  <si>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</si>
  <si>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</si>
  <si>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</si>
  <si>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</si>
  <si>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</si>
  <si>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</si>
  <si>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</si>
  <si>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</si>
  <si>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</si>
  <si>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</si>
  <si>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</si>
  <si>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</si>
  <si>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</si>
  <si>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</si>
  <si>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</si>
  <si>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</si>
  <si>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</si>
  <si>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</si>
  <si>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</si>
  <si>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</si>
  <si>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</si>
  <si>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</si>
  <si>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</si>
  <si>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</si>
  <si>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</si>
  <si>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</si>
  <si>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</si>
  <si>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</si>
  <si>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</si>
  <si>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</si>
  <si>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</si>
  <si>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</si>
  <si>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</si>
  <si>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</si>
  <si>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</si>
  <si>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</si>
  <si>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</si>
  <si>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</si>
  <si>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</si>
  <si>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</si>
  <si>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</si>
  <si>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</si>
  <si>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</si>
  <si>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</si>
  <si>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</si>
  <si>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</si>
  <si>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</si>
  <si>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</si>
  <si>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</si>
  <si>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</si>
  <si>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</si>
  <si>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</si>
  <si>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</si>
  <si>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</si>
  <si>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</si>
  <si>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</si>
  <si>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</si>
  <si>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</si>
  <si>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</si>
  <si>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</si>
  <si>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</si>
  <si>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</si>
  <si>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</si>
  <si>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</si>
  <si>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</si>
  <si>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</si>
  <si>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</si>
  <si>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</si>
  <si>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</si>
  <si>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</si>
  <si>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</si>
  <si>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</si>
  <si>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</si>
  <si>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</si>
  <si>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</si>
  <si>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</si>
  <si>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</si>
  <si>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</si>
  <si>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</si>
  <si>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</si>
  <si>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</si>
  <si>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</si>
  <si>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</si>
  <si>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</si>
  <si>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</si>
  <si>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</si>
  <si>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</si>
  <si>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</si>
  <si>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</si>
  <si>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</si>
  <si>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</si>
  <si>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</si>
  <si>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</si>
  <si>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</si>
  <si>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</si>
  <si>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</si>
  <si>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</si>
  <si>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</si>
  <si>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</si>
  <si>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</si>
  <si>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</si>
  <si>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</si>
  <si>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</si>
  <si>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</si>
  <si>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</si>
  <si>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</si>
  <si>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</si>
  <si>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</si>
  <si>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</si>
  <si>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</si>
  <si>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</si>
  <si>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</si>
  <si>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</si>
  <si>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</si>
  <si>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</si>
  <si>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</si>
  <si>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</si>
  <si>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</si>
  <si>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</si>
  <si>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</si>
  <si>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</si>
  <si>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</si>
  <si>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</si>
  <si>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</si>
  <si>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</si>
  <si>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</si>
  <si>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</si>
  <si>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</si>
  <si>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</si>
  <si>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</si>
  <si>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</si>
  <si>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</si>
  <si>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</si>
  <si>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</si>
  <si>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</si>
  <si>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</si>
  <si>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</si>
  <si>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</si>
  <si>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</si>
  <si>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</si>
  <si>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</si>
  <si>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</si>
  <si>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</si>
  <si>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</si>
  <si>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</si>
  <si>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</si>
  <si>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</si>
  <si>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</si>
  <si>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</si>
  <si>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</si>
  <si>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</si>
  <si>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</si>
  <si>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</si>
  <si>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</si>
  <si>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</si>
  <si>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</si>
  <si>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</si>
  <si>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</si>
  <si>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</si>
  <si>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</si>
  <si>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</si>
  <si>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</si>
  <si>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</si>
  <si>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</si>
  <si>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</si>
  <si>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</si>
  <si>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</si>
  <si>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</si>
  <si>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</si>
  <si>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</si>
  <si>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</si>
  <si>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</si>
  <si>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</si>
  <si>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</si>
  <si>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</si>
  <si>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</si>
  <si>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</si>
  <si>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</si>
  <si>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</si>
  <si>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</si>
  <si>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</si>
  <si>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</si>
  <si>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</si>
  <si>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</si>
  <si>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</si>
  <si>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</si>
  <si>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</si>
  <si>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</si>
  <si>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</si>
  <si>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</si>
  <si>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</si>
  <si>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</si>
  <si>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</si>
  <si>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</si>
  <si>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</si>
  <si>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</si>
  <si>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</si>
  <si>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</si>
  <si>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</si>
  <si>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</si>
  <si>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</si>
  <si>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</si>
  <si>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</si>
  <si>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</si>
  <si>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</si>
  <si>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</si>
  <si>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</si>
  <si>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</si>
  <si>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</si>
  <si>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</si>
  <si>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</si>
  <si>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</si>
  <si>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</si>
  <si>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</si>
  <si>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</si>
  <si>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</si>
  <si>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</si>
  <si>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</si>
  <si>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</si>
  <si>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</si>
  <si>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</si>
  <si>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</si>
  <si>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</si>
  <si>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</si>
  <si>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</si>
  <si>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</si>
  <si>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</si>
  <si>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</si>
  <si>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</si>
  <si>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</si>
  <si>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</si>
  <si>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</si>
  <si>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</si>
  <si>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</si>
  <si>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</si>
  <si>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</si>
  <si>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</si>
  <si>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</si>
  <si>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</si>
  <si>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</si>
  <si>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</si>
  <si>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</si>
  <si>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</si>
  <si>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</si>
  <si>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</si>
  <si>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</si>
  <si>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</si>
  <si>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</si>
  <si>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</si>
  <si>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</si>
  <si>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</si>
  <si>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</si>
  <si>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</si>
  <si>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</si>
  <si>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</si>
  <si>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</si>
  <si>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</si>
  <si>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</si>
  <si>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</si>
  <si>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</si>
  <si>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</si>
  <si>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</si>
  <si>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</si>
  <si>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</si>
  <si>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</si>
  <si>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</si>
  <si>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</si>
  <si>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</si>
  <si>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</si>
  <si>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</si>
  <si>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</si>
  <si>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</si>
  <si>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</si>
  <si>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</si>
  <si>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</si>
  <si>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</si>
  <si>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</si>
  <si>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</si>
  <si>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</si>
  <si>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</si>
  <si>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</si>
  <si>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</si>
  <si>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</si>
  <si>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</si>
  <si>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</si>
  <si>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</si>
  <si>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</si>
  <si>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</si>
  <si>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</si>
  <si>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</si>
  <si>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</si>
  <si>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</si>
  <si>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</si>
  <si>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</si>
  <si>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</si>
  <si>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</si>
  <si>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</si>
  <si>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</si>
  <si>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</si>
  <si>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</si>
  <si>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</si>
  <si>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</si>
  <si>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</si>
  <si>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</si>
  <si>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</si>
  <si>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</si>
  <si>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</si>
  <si>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</si>
  <si>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</si>
  <si>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</si>
  <si>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</si>
  <si>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</si>
  <si>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</si>
  <si>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</si>
  <si>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</si>
  <si>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</si>
  <si>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</si>
  <si>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</si>
  <si>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</si>
  <si>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</si>
  <si>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</si>
  <si>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</si>
  <si>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</si>
  <si>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</si>
  <si>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</si>
  <si>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</si>
  <si>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</si>
  <si>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</si>
  <si>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</si>
  <si>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</si>
  <si>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</si>
  <si>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</si>
  <si>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</si>
  <si>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</si>
  <si>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</si>
  <si>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</si>
  <si>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</si>
  <si>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</si>
  <si>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</si>
  <si>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</si>
  <si>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</si>
  <si>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</si>
  <si>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</si>
  <si>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</si>
  <si>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</si>
  <si>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</si>
  <si>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</si>
  <si>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</si>
  <si>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</si>
  <si>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</si>
  <si>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</si>
  <si>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</si>
  <si>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</si>
  <si>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</si>
  <si>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</si>
  <si>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</si>
  <si>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</si>
  <si>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</si>
  <si>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</si>
  <si>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</si>
  <si>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</si>
  <si>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</si>
  <si>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</si>
  <si>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</si>
  <si>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</si>
  <si>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</si>
  <si>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</si>
  <si>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</si>
  <si>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</si>
  <si>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</si>
  <si>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</si>
  <si>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</si>
  <si>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</si>
  <si>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</si>
  <si>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</si>
  <si>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</si>
  <si>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</si>
  <si>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</si>
  <si>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</si>
  <si>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</si>
  <si>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</si>
  <si>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</si>
  <si>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</si>
  <si>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</si>
  <si>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</si>
  <si>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</si>
  <si>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</si>
  <si>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</si>
  <si>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</si>
  <si>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</si>
  <si>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</si>
  <si>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</si>
  <si>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</si>
  <si>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</si>
  <si>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</si>
  <si>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</si>
  <si>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</si>
  <si>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</si>
  <si>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</si>
  <si>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</si>
  <si>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</si>
  <si>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</si>
  <si>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</si>
  <si>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</si>
  <si>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</si>
  <si>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</si>
  <si>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</si>
  <si>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</si>
  <si>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</si>
  <si>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</si>
  <si>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</si>
  <si>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</si>
  <si>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</si>
  <si>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</si>
  <si>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</si>
  <si>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</si>
  <si>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</si>
  <si>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</si>
  <si>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</si>
  <si>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</si>
  <si>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</si>
  <si>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</si>
  <si>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</si>
  <si>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</si>
  <si>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</si>
  <si>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</si>
  <si>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</si>
  <si>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</si>
  <si>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</si>
  <si>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</si>
  <si>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</si>
  <si>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</si>
  <si>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</si>
  <si>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</si>
  <si>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</si>
  <si>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</si>
  <si>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</si>
  <si>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</si>
  <si>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</si>
  <si>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</si>
  <si>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</si>
  <si>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</si>
  <si>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</si>
  <si>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</si>
  <si>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</si>
  <si>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</si>
  <si>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</si>
  <si>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</si>
  <si>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</si>
  <si>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</si>
  <si>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</si>
  <si>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</si>
  <si>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</si>
  <si>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</si>
  <si>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</si>
  <si>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</si>
  <si>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</si>
  <si>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</si>
  <si>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</si>
  <si>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</si>
  <si>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</si>
  <si>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</si>
  <si>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</si>
  <si>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</si>
  <si>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</si>
  <si>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</si>
  <si>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</si>
  <si>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</si>
  <si>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</si>
  <si>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</si>
  <si>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</si>
  <si>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</si>
  <si>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</si>
  <si>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</si>
  <si>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</si>
  <si>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</si>
  <si>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</si>
  <si>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</si>
  <si>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</si>
  <si>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</si>
  <si>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</si>
  <si>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</si>
  <si>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</si>
  <si>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</si>
  <si>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</si>
  <si>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</si>
  <si>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</si>
  <si>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</si>
  <si>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</si>
  <si>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</si>
  <si>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</si>
  <si>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</si>
  <si>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</si>
  <si>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</si>
  <si>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</si>
  <si>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</si>
  <si>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</si>
  <si>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</si>
  <si>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</si>
  <si>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</si>
  <si>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</si>
  <si>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</si>
  <si>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</si>
  <si>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</si>
  <si>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</si>
  <si>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</si>
  <si>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</si>
  <si>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</si>
  <si>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</si>
  <si>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</si>
  <si>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</si>
  <si>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</si>
  <si>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</si>
  <si>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</si>
  <si>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</si>
  <si>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</si>
  <si>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</si>
  <si>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</si>
  <si>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</si>
  <si>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</si>
  <si>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</si>
  <si>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</si>
  <si>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</si>
  <si>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</si>
  <si>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</si>
  <si>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</si>
  <si>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</si>
  <si>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</si>
  <si>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</si>
  <si>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</si>
  <si>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</si>
  <si>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</si>
  <si>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</si>
  <si>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</si>
  <si>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</si>
  <si>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</si>
  <si>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</si>
  <si>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</si>
  <si>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</si>
  <si>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</si>
  <si>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</si>
  <si>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</si>
  <si>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</si>
  <si>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</si>
  <si>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</si>
  <si>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</si>
  <si>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</si>
  <si>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</si>
  <si>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</si>
  <si>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</si>
  <si>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</si>
  <si>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</si>
  <si>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</si>
  <si>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</si>
  <si>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</si>
  <si>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</si>
  <si>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</si>
  <si>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</si>
  <si>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</si>
  <si>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</si>
  <si>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</si>
  <si>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</si>
  <si>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</si>
  <si>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</si>
  <si>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</si>
  <si>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</si>
  <si>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</si>
  <si>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</si>
  <si>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</si>
  <si>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</si>
  <si>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</si>
  <si>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</si>
  <si>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</si>
  <si>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</si>
  <si>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</si>
  <si>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</si>
  <si>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</si>
  <si>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</si>
  <si>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</si>
  <si>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</si>
  <si>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</si>
  <si>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</si>
  <si>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</si>
  <si>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</si>
  <si>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</si>
  <si>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</si>
  <si>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</si>
  <si>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</si>
  <si>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</si>
  <si>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</si>
  <si>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</si>
  <si>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</si>
  <si>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</si>
  <si>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</si>
  <si>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</si>
  <si>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</si>
  <si>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</si>
  <si>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</si>
  <si>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</si>
  <si>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</si>
  <si>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</si>
  <si>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</si>
  <si>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</si>
  <si>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</si>
  <si>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</si>
  <si>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</si>
  <si>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</si>
  <si>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</si>
  <si>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</si>
  <si>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</si>
  <si>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</si>
  <si>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</si>
  <si>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</si>
  <si>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</si>
  <si>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</si>
  <si>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</si>
  <si>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</si>
  <si>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</si>
  <si>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</si>
  <si>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</si>
  <si>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</si>
  <si>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</si>
  <si>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</si>
  <si>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</si>
  <si>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</si>
  <si>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</si>
  <si>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</si>
  <si>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</si>
  <si>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</si>
  <si>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</si>
  <si>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</si>
  <si>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</si>
  <si>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</si>
  <si>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</si>
  <si>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</si>
  <si>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</si>
  <si>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</si>
  <si>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</si>
  <si>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</si>
  <si>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</si>
  <si>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</si>
  <si>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</si>
  <si>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</si>
  <si>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</si>
  <si>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</si>
  <si>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</si>
  <si>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</si>
  <si>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</si>
  <si>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</si>
  <si>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</si>
  <si>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</si>
  <si>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</si>
  <si>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</si>
  <si>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</si>
  <si>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</si>
  <si>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</si>
  <si>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</si>
  <si>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</si>
  <si>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</si>
  <si>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</si>
  <si>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</si>
  <si>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</si>
  <si>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</si>
  <si>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</si>
  <si>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</si>
  <si>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</si>
  <si>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</si>
  <si>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</si>
  <si>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</si>
  <si>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</si>
  <si>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</si>
  <si>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</si>
  <si>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</si>
  <si>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</si>
  <si>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</si>
  <si>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</si>
  <si>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</si>
  <si>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</si>
  <si>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</si>
  <si>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</si>
  <si>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</si>
  <si>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</si>
  <si>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</si>
  <si>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</si>
  <si>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</si>
  <si>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</si>
  <si>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</si>
  <si>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</si>
  <si>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</si>
  <si>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</si>
  <si>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</si>
  <si>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</si>
  <si>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</si>
  <si>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</si>
  <si>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</si>
  <si>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</si>
  <si>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</si>
  <si>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</si>
  <si>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</si>
  <si>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</si>
  <si>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</si>
  <si>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</si>
  <si>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</si>
  <si>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</si>
  <si>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</si>
  <si>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</si>
  <si>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</si>
  <si>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</si>
  <si>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</si>
  <si>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</si>
  <si>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</si>
  <si>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</si>
  <si>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</si>
  <si>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</si>
  <si>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</si>
  <si>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</si>
  <si>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</si>
  <si>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</si>
  <si>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</si>
  <si>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</si>
  <si>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</si>
  <si>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</si>
  <si>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</si>
  <si>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</si>
  <si>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</si>
  <si>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</si>
  <si>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</si>
  <si>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</si>
  <si>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</si>
  <si>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</si>
  <si>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</si>
  <si>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</si>
  <si>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</si>
  <si>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</si>
  <si>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</si>
  <si>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</si>
  <si>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</si>
  <si>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</si>
  <si>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</si>
  <si>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</si>
  <si>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</si>
  <si>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</si>
  <si>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</si>
  <si>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</si>
  <si>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</si>
  <si>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</si>
  <si>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</si>
  <si>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</si>
  <si>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</si>
  <si>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</si>
  <si>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</si>
  <si>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</si>
  <si>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</si>
  <si>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</si>
  <si>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</si>
  <si>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</si>
  <si>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</si>
  <si>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</si>
  <si>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</si>
  <si>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</si>
  <si>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</si>
  <si>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</si>
  <si>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</si>
  <si>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</si>
  <si>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</si>
  <si>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</si>
  <si>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</si>
  <si>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</si>
  <si>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</si>
  <si>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</si>
  <si>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</si>
  <si>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</si>
  <si>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</si>
  <si>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</si>
  <si>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</si>
  <si>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</si>
  <si>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</si>
  <si>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</si>
  <si>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</si>
  <si>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</si>
  <si>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</si>
  <si>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</si>
  <si>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</si>
  <si>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</si>
  <si>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</si>
  <si>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</si>
  <si>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</si>
  <si>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</si>
  <si>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</si>
  <si>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</si>
  <si>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</si>
  <si>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</si>
  <si>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</si>
  <si>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</si>
  <si>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</si>
  <si>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</si>
  <si>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</si>
  <si>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</si>
  <si>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</si>
  <si>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</si>
  <si>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</si>
  <si>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</si>
  <si>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</si>
  <si>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</si>
  <si>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</si>
  <si>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</si>
  <si>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</si>
  <si>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</si>
  <si>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</si>
  <si>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</si>
  <si>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</si>
  <si>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</si>
  <si>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</si>
  <si>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</si>
  <si>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</si>
  <si>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</si>
  <si>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</si>
  <si>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</si>
  <si>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</si>
  <si>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</si>
  <si>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</si>
  <si>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</si>
  <si>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</si>
  <si>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</si>
  <si>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</si>
  <si>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</si>
  <si>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</si>
  <si>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</si>
  <si>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</si>
  <si>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</si>
  <si>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</si>
  <si>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</si>
  <si>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</si>
  <si>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</si>
  <si>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</si>
  <si>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</si>
  <si>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</si>
  <si>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</si>
  <si>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</si>
  <si>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</si>
  <si>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</si>
  <si>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</si>
  <si>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</si>
  <si>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</si>
  <si>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</si>
  <si>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</si>
  <si>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</si>
  <si>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</si>
  <si>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</si>
  <si>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</si>
  <si>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</si>
  <si>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</si>
  <si>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</si>
  <si>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</si>
  <si>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</si>
  <si>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</si>
  <si>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</si>
  <si>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</si>
  <si>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</si>
  <si>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</si>
  <si>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</si>
  <si>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</si>
  <si>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</si>
  <si>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</si>
  <si>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</si>
  <si>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</si>
  <si>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</si>
  <si>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</si>
  <si>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</si>
  <si>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</si>
  <si>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</si>
  <si>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</si>
  <si>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</si>
  <si>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</si>
  <si>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</si>
  <si>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</si>
  <si>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</si>
  <si>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</si>
  <si>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</si>
  <si>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</si>
  <si>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</si>
  <si>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</si>
  <si>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</si>
  <si>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</si>
  <si>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</si>
  <si>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</si>
  <si>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</si>
  <si>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</si>
  <si>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</si>
  <si>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</si>
  <si>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</si>
  <si>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</si>
  <si>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</si>
  <si>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</si>
  <si>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</si>
  <si>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</si>
  <si>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</si>
  <si>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</si>
  <si>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</si>
  <si>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</si>
  <si>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</si>
  <si>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</si>
  <si>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</si>
  <si>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</si>
  <si>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</si>
  <si>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</si>
  <si>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</si>
  <si>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</si>
  <si>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</si>
  <si>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</si>
  <si>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</si>
  <si>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</si>
  <si>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</si>
  <si>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</si>
  <si>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</si>
  <si>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</si>
  <si>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</si>
  <si>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</si>
  <si>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was night access issue / USF area team EM team on the way  100 mins</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</si>
  <si>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</si>
  <si>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</si>
  <si>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</si>
  <si>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</si>
  <si>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</si>
  <si>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</si>
  <si>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</si>
  <si>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PCM-20251102-00000087</t>
  </si>
  <si>
    <t>Minor</t>
  </si>
  <si>
    <t xml:space="preserve">Sector flapping at LTE due to RM issue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</si>
</sst>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8" totalsRowShown="0" headerRowDxfId="157" dataDxfId="156" headerRowBorderDxfId="154" tableBorderDxfId="155" totalsRowBorderDxfId="153">
  <autoFilter ref="A1:CJ1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48" dataDxfId="47" headerRowBorderDxfId="45" tableBorderDxfId="46" totalsRowBorderDxfId="44">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E5" sqref="E5"/>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300.33045011573995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45963.278876041666</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45963.278876041666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45963.278876041666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45963.278876041666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45963.278876041666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45963.278876041666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45963.278876041666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45963.278876041666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45963.278876041666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45963.278876041666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45963.278876041666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45963.278876041666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45963.278876041666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45963.278876041666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45963.278876041666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45963.278876041666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45963.278876041666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45963.278876041666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45963.278876041666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45963.278876041666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45963.278876041666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45963.278876041666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45963.278876041666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45963.278876041666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45963.278876041666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45963.278876041666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45963.278876041666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45963.278876041666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45963.278876041666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45963.278876041666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45963.278876041666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45963.278876041666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45963.278876041666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45963.278876041666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45963.278876041666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45963.278876041666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45963.278876041666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45963.278876041666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45963.278876041666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45963.278876041666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45963.278876041666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45963.278876041666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45963.278876041666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45963.278876041666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45963.278876041666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45963.278876041666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45963.278876041666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45963.278876041666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45963.278876041666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45963.278876041666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45963.278876041666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45963.278876041666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45963.278876041666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45963.278876041666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45963.278876041666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45963.278876041666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45963.278876041666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45963.278876041666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45963.278876041666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45963.278876041666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45963.278876041666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45963.278876041666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45963.278876041666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45963.278876041666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45963.278876041666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45963.278876041666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45963.278876041666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45963.278876041666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45963.278876041666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45963.278876041666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45963.278876041666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45963.278876041666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45963.278876041666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45963.278876041666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45963.278876041666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45963.278876041666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45963.278876041666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45963.278876041666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45963.278876041666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45963.278876041666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45963.278876041666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45963.278876041666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45963.278876041666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45963.278876041666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45963.278876041666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45963.278876041666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45963.278876041666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45963.278876041666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45963.278876041666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45963.278876041666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45963.278876041666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45963.278876041666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45963.278876041666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45963.278876041666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45963.278876041666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45963.278876041666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45963.278876041666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45963.278876041666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45963.278876041666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45963.278876041666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45963.278876041666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45963.278876041666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45963.278876041666</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45963.278876041666</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45963.278876041666</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45963.278876041666</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45963.278876041666</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45963.278876041666</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45963.278876041666</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45963.278876041666</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45963.278876041666</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45963.278876041666</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45963.278876041666</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45963.278876041666</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45963.278876041666</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F2C9D4CE-A168-409F-ADE5-447DA79A1CA4}"/>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8"/>
  <sheetViews>
    <sheetView workbookViewId="0">
      <selection activeCell="D6" sqref="D6"/>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138.27903807870462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4.5367927083352697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0.50498715278081363</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45963.278876041666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45963.278876041666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45963.278876041666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45963.278876041666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45963.278876041666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45963.278876041666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45963.278876041666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45963.278876041666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45963.278876041666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45963.278876041666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45963.278876041666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45963.278876041666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45963.278876041666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45963.278876041666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45963.278876041666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45963.278876041666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45963.278876041666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45963.278876041666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45963.278876041666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45963.278876041666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45963.278876041666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45963.278876041666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45963.278876041666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45963.278876041666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45963.278876041666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45963.278876041666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45963.278876041666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45963.278876041666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45963.278876041666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45963.278876041666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45963.278876041666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45963.278876041666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45963.278876041666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45963.278876041666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45963.278876041666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45963.278876041666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45963.278876041666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45963.278876041666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45963.278876041666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45963.278876041666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45963.278876041666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45963.278876041666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45963.278876041666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45963.278876041666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45963.278876041666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45963.278876041666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45963.278876041666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45963.278876041666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45963.278876041666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45963.278876041666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45963.278876041666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45963.278876041666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45963.278876041666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45963.278876041666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45963.278876041666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45963.278876041666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45963.278876041666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45963.278876041666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45963.278876041666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45963.278876041666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45963.278876041666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45963.278876041666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45963.278876041666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45963.278876041666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45963.278876041666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45963.278876041666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45963.278876041666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45963.278876041666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45963.278876041666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45963.278876041666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45963.278876041666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45963.278876041666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45963.278876041666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45963.278876041666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45963.278876041666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45963.278876041666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45963.278876041666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45963.278876041666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45963.278876041666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45963.278876041666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45963.278876041666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45963.278876041666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45963.278876041666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45963.278876041666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45963.278876041666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45963.278876041666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45963.278876041666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45963.278876041666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45963.278876041666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45963.278876041666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45963.278876041666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45963.278876041666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45963.278876041666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45963.278876041666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45963.278876041666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45963.278876041666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45963.278876041666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45963.278876041666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45963.278876041666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45963.278876041666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45963.278876041666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45963.278876041666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45963.278876041666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45963.278876041666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45963.278876041666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45963.278876041666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45963.278876041666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45963.278876041666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45963.278876041666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45963.278876041666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45963.278876041666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45963.278876041666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45963.278876041666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45963.278876041666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45963.278876041666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45963.278876041666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45963.278876041666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45963.278876041666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45963.278876041666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45963.278876041666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45963.278876041666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45963.278876041666</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45963.278876041666</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45963.278876041666</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45963.278876041666</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45963.278876041666</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45963.278876041666</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45963.278876041666</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45963.278876041666</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45963.278876041666</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45963.278876041666</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45963.278876041666</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45963.278876041666</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45963.278876041666</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45963.278876041666</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45963.278876041666</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45963.278876041666</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45963.278876041666</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45963.278876041666</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45963.278876041666</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45963.278876041666</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45963.278876041666</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60"/>
      <c r="B148" s="161" t="str">
        <f>IFERROR(VLOOKUP(D148,DB!A:K,11,0),"")</f>
        <v/>
      </c>
      <c r="C148" s="161"/>
      <c r="D148" s="161"/>
      <c r="E148" s="162"/>
      <c r="F148" s="163"/>
      <c r="G148" s="164">
        <f ca="1">IFERROR(NOW()-F148,"-")</f>
        <v>45963.278876041666</v>
      </c>
      <c r="H148" s="163"/>
      <c r="I148" s="161" t="str">
        <f>IFERROR(VLOOKUP(D148,DB!A:F,6,0),"")</f>
        <v/>
      </c>
      <c r="J148" s="161" t="str">
        <f>IFERROR(VLOOKUP(D148,DB!A:G,7,0),"")</f>
        <v/>
      </c>
      <c r="K148" s="165"/>
      <c r="L148" s="161" t="str">
        <f>IFERROR(VLOOKUP(D148,DB!A:I,9,0),"")</f>
        <v/>
      </c>
      <c r="M148" s="161"/>
      <c r="N148" s="161"/>
      <c r="O148" s="161"/>
      <c r="P148" s="161"/>
      <c r="Q148" s="161"/>
      <c r="R148" s="161"/>
      <c r="S148" s="161"/>
      <c r="T148" s="161"/>
      <c r="U148" s="161"/>
      <c r="V148" s="161"/>
      <c r="W148" s="161"/>
      <c r="X148" s="161"/>
      <c r="Y148" s="161"/>
      <c r="Z148" s="161"/>
      <c r="AA148" s="161"/>
      <c r="AB148" s="161"/>
      <c r="AC148" s="161"/>
      <c r="AD148" s="161"/>
      <c r="AE148" s="161"/>
      <c r="AF148" s="161"/>
      <c r="AG148" s="161"/>
      <c r="AH148" s="161"/>
      <c r="AI148" s="161"/>
      <c r="AJ148" s="161"/>
      <c r="AK148" s="161"/>
      <c r="AL148" s="161"/>
      <c r="AM148" s="161"/>
      <c r="AN148" s="161"/>
      <c r="AO148" s="161"/>
      <c r="AP148" s="161"/>
      <c r="AQ148" s="161"/>
      <c r="AR148" s="161"/>
      <c r="AS148" s="161"/>
      <c r="AT148" s="161"/>
      <c r="AU148" s="161"/>
      <c r="AV148" s="161"/>
      <c r="AW148" s="161"/>
      <c r="AX148" s="161"/>
      <c r="AY148" s="161"/>
      <c r="AZ148" s="161"/>
      <c r="BA148" s="161"/>
      <c r="BB148" s="161"/>
      <c r="BC148" s="161"/>
      <c r="BD148" s="161"/>
      <c r="BE148" s="161"/>
      <c r="BF148" s="161"/>
      <c r="BG148" s="161"/>
      <c r="BH148" s="161"/>
      <c r="BI148" s="161"/>
      <c r="BJ148" s="161"/>
      <c r="BK148" s="161"/>
      <c r="BL148" s="161"/>
      <c r="BM148" s="161"/>
      <c r="BN148" s="161"/>
      <c r="BO148" s="161"/>
      <c r="BP148" s="161"/>
      <c r="BQ148" s="161"/>
      <c r="BR148" s="161"/>
      <c r="BS148" s="161"/>
      <c r="BT148" s="161"/>
      <c r="BU148" s="161"/>
      <c r="BV148" s="161"/>
      <c r="BW148" s="161"/>
      <c r="BX148" s="161"/>
      <c r="BY148" s="161"/>
      <c r="BZ148" s="161"/>
      <c r="CA148" s="161"/>
      <c r="CB148" s="161"/>
      <c r="CC148" s="161"/>
      <c r="CD148" s="161"/>
      <c r="CE148" s="161"/>
      <c r="CF148" s="161"/>
      <c r="CG148" s="161"/>
      <c r="CH148" s="161"/>
      <c r="CI148" s="161"/>
      <c r="CJ148" s="166"/>
    </row>
  </sheetData>
  <dataValidations count="2">
    <dataValidation allowBlank="1" showInputMessage="1" showErrorMessage="1" sqref="E1" xr:uid="{4D935161-CDD3-4592-B877-3FB59C99E142}"/>
    <dataValidation type="list" allowBlank="1" showInputMessage="1" showErrorMessage="1" sqref="E3:E1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tabSelected="1"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45963.278876041666</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45963.278876041666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45963.278876041666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45963.278876041666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45963.278876041666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45963.278876041666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45963.278876041666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45963.278876041666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45963.278876041666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45963.278876041666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45963.278876041666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45963.278876041666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45963.278876041666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45963.278876041666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45963.278876041666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45963.278876041666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45963.278876041666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45963.278876041666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45963.278876041666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45963.278876041666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45963.278876041666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45963.278876041666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45963.278876041666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45963.278876041666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45963.278876041666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45963.278876041666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45963.278876041666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45963.278876041666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45963.278876041666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45963.278876041666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45963.278876041666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45963.278876041666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45963.278876041666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45963.278876041666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45963.278876041666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45963.278876041666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45963.278876041666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45963.278876041666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45963.278876041666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45963.278876041666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45963.278876041666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45963.278876041666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45963.278876041666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45963.278876041666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45963.278876041666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45963.278876041666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45963.278876041666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45963.278876041666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45963.278876041666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45963.278876041666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45963.278876041666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45963.278876041666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45963.278876041666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45963.278876041666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45963.278876041666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45963.278876041666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45963.278876041666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45963.278876041666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45963.278876041666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45963.278876041666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45963.278876041666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45963.278876041666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45963.278876041666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45963.278876041666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45963.278876041666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45963.278876041666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45963.278876041666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45963.278876041666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45963.278876041666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45963.278876041666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45963.278876041666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45963.278876041666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45963.278876041666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45963.278876041666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45963.278876041666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45963.278876041666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45963.278876041666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45963.278876041666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45963.278876041666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45963.278876041666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45963.278876041666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45963.278876041666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45963.278876041666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45963.278876041666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45963.278876041666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45963.278876041666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45963.278876041666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45963.278876041666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45963.278876041666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45963.278876041666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45963.278876041666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45963.278876041666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45963.278876041666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45963.278876041666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45963.278876041666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45963.278876041666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45963.278876041666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45963.278876041666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45963.278876041666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45963.278876041666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45963.278876041666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45963.278876041666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45963.278876041666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45963.278876041666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45963.278876041666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45963.278876041666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45963.278876041666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45963.278876041666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45963.278876041666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45963.278876041666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45963.278876041666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45963.278876041666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45963.278876041666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45963.278876041666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45963.278876041666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45963.278876041666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45963.278876041666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45963.278876041666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45963.278876041666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45963.278876041666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45963.278876041666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45963.278876041666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45963.278876041666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45963.278876041666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45963.278876041666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45963.278876041666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45963.278876041666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45963.278876041666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45963.278876041666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45963.278876041666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45963.278876041666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45963.278876041666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45963.278876041666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45963.278876041666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45963.278876041666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45963.278876041666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45963.278876041666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45963.278876041666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45963.278876041666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45963.278876041666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45963.278876041666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45963.278876041666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45963.278876041666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45963.278876041666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45963.278876041666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45963.278876041666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45963.278876041666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45963.278876041666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45963.278876041666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45963.278876041666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45963.278876041666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45963.278876041666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45963.278876041666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45963.278876041666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45963.278876041666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45963.278876041666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45963.278876041666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45963.278876041666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45963.278876041666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45963.278876041666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45963.278876041666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45963.278876041666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45963.278876041666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45963.278876041666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45963.278876041666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45963.278876041666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45963.278876041666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45963.278876041666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45963.278876041666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45963.278876041666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45963.278876041666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45963.278876041666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45963.278876041666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45963.278876041666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45963.278876041666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45963.278876041666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45963.278876041666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45963.278876041666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45963.278876041666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45963.278876041666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45963.278876041666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45963.278876041666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45963.278876041666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45963.278876041666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45963.278876041666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45963.278876041666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45963.278876041666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45963.278876041666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45963.278876041666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45963.278876041666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45963.278876041666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45963.278876041666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45963.278876041666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45963.278876041666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45963.278876041666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45963.278876041666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45963.278876041666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45963.278876041666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45963.278876041666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45963.278876041666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45963.278876041666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45963.278876041666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45963.278876041666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45963.278876041666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45963.278876041666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45963.278876041666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45963.278876041666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45963.278876041666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45963.278876041666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45963.278876041666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45963.278876041666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45963.278876041666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45963.278876041666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45963.278876041666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45963.278876041666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45963.278876041666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45963.278876041666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45963.278876041666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45963.278876041666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45963.278876041666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45963.278876041666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45963.278876041666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45963.278876041666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45963.278876041666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45963.278876041666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45963.278876041666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45963.278876041666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45963.278876041666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45963.278876041666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45963.278876041666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45963.278876041666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45963.278876041666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45963.278876041666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45963.278876041666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45963.278876041666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45963.278876041666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45963.278876041666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45963.278876041666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45963.278876041666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45963.278876041666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45963.278876041666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45963.278876041666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45963.278876041666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45963.278876041666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45963.278876041666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45963.278876041666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45963.278876041666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45963.278876041666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45963.278876041666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45963.278876041666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45963.278876041666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45963.278876041666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45963.278876041666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45963.278876041666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45963.278876041666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45963.278876041666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45963.278876041666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45963.278876041666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45963.278876041666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45963.278876041666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45963.278876041666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45963.278876041666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45963.278876041666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45963.278876041666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45963.278876041666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45963.278876041666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45963.278876041666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45963.278876041666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45963.278876041666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45963.278876041666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45963.278876041666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45963.278876041666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45963.278876041666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45963.278876041666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45963.278876041666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45963.278876041666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45963.278876041666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45963.278876041666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45963.278876041666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45963.278876041666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45963.278876041666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45963.278876041666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45963.278876041666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45963.278876041666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45963.278876041666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45963.278876041666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45963.278876041666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45963.278876041666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45963.278876041666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45963.278876041666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45963.278876041666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45963.278876041666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45963.278876041666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45963.278876041666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45963.278876041666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45963.278876041666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45963.278876041666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45963.278876041666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45963.278876041666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45963.278876041666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45963.278876041666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45963.278876041666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45963.278876041666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45963.278876041666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45963.278876041666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45963.278876041666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45963.278876041666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45963.278876041666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45963.278876041666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45963.278876041666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45963.278876041666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45963.278876041666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45963.278876041666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45963.278876041666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45963.278876041666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45963.278876041666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45963.278876041666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45963.278876041666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45963.278876041666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45963.278876041666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45963.278876041666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45963.278876041666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45963.278876041666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45963.278876041666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45963.278876041666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45963.278876041666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45963.278876041666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45963.278876041666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45963.278876041666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45963.278876041666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45963.278876041666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45963.278876041666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45963.278876041666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45963.278876041666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45963.278876041666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45963.278876041666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45963.278876041666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45963.278876041666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45963.278876041666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45963.278876041666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45963.278876041666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45963.278876041666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45963.278876041666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45963.278876041666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45963.278876041666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45963.278876041666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45963.278876041666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45963.278876041666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45963.278876041666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45963.278876041666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45963.278876041666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45963.278876041666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45963.278876041666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45963.278876041666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45963.278876041666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45963.278876041666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45963.278876041666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45963.278876041666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45963.278876041666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45963.278876041666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45963.278876041666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45963.278876041666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45963.278876041666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45963.278876041666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45963.278876041666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45963.278876041666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45963.278876041666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45963.278876041666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45963.278876041666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45963.278876041666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45963.278876041666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45963.278876041666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45963.278876041666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45963.278876041666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45963.278876041666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45963.278876041666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45963.278876041666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45963.278876041666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45963.278876041666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45963.278876041666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45963.278876041666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45963.278876041666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45963.278876041666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45963.278876041666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45963.278876041666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45963.278876041666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45963.278876041666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45963.278876041666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45963.278876041666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45963.278876041666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45963.278876041666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45963.278876041666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45963.278876041666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45963.278876041666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45963.278876041666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45963.278876041666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45963.278876041666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45963.278876041666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45963.278876041666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45963.278876041666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45963.278876041666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45963.278876041666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45963.278876041666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45963.278876041666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45963.278876041666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45963.278876041666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45963.278876041666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45963.278876041666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45963.278876041666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45963.278876041666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45963.278876041666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45963.278876041666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45963.278876041666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45963.278876041666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45963.278876041666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45963.278876041666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45963.278876041666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45963.278876041666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45963.278876041666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45963.278876041666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45963.278876041666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45963.278876041666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45963.278876041666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45963.278876041666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45963.278876041666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45963.278876041666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45963.278876041666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45963.278876041666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45963.278876041666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45963.278876041666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45963.278876041666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45963.278876041666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45963.278876041666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45963.278876041666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45963.278876041666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45963.278876041666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45963.278876041666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45963.278876041666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45963.278876041666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45963.278876041666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45963.278876041666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45963.278876041666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45963.278876041666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45963.278876041666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45963.278876041666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45963.278876041666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45963.278876041666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45963.278876041666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45963.278876041666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45963.278876041666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45963.278876041666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45963.278876041666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45963.278876041666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45963.278876041666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45963.278876041666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45963.278876041666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45963.278876041666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45963.278876041666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45963.278876041666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45963.278876041666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45963.278876041666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45963.278876041666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45963.278876041666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45963.278876041666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45963.278876041666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45963.278876041666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45963.278876041666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45963.278876041666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45963.278876041666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45963.278876041666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45963.278876041666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45963.278876041666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45963.278876041666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45963.278876041666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45963.278876041666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45963.278876041666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45963.278876041666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45963.278876041666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45963.278876041666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45963.278876041666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45963.278876041666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45963.278876041666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45963.278876041666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45963.278876041666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45963.278876041666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45963.278876041666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45963.278876041666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45963.278876041666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45963.278876041666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45963.278876041666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45963.278876041666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45963.278876041666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45963.278876041666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45963.278876041666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45963.278876041666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45963.278876041666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45963.278876041666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45963.278876041666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45963.278876041666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45963.278876041666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45963.278876041666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45963.278876041666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45963.278876041666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45963.278876041666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45963.278876041666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45963.278876041666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45963.278876041666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45963.278876041666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45963.278876041666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45963.278876041666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45963.278876041666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45963.278876041666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45963.278876041666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45963.278876041666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45963.278876041666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45963.278876041666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45963.278876041666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45963.278876041666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45963.278876041666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45963.278876041666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45963.278876041666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45963.278876041666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45963.278876041666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45963.278876041666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45963.278876041666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45963.278876041666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45963.278876041666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45963.278876041666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45963.278876041666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45963.278876041666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45963.278876041666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45963.278876041666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45963.278876041666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45963.278876041666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45963.278876041666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45963.278876041666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45963.278876041666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45963.278876041666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45963.278876041666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45963.278876041666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45963.278876041666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45963.278876041666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45963.278876041666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45963.278876041666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45963.278876041666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45963.278876041666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45963.278876041666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45963.278876041666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45963.278876041666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45963.278876041666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45963.278876041666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45963.278876041666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45963.278876041666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45963.278876041666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45963.278876041666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45963.278876041666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45963.278876041666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45963.278876041666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45963.278876041666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45963.278876041666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45963.278876041666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45963.278876041666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45963.278876041666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45963.278876041666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45963.278876041666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45963.278876041666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45963.278876041666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45963.278876041666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45963.278876041666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45963.278876041666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45963.278876041666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45963.278876041666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45963.278876041666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45963.278876041666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45963.278876041666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45963.278876041666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45963.278876041666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45963.278876041666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45963.278876041666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45963.278876041666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45963.278876041666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45963.278876041666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45963.278876041666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45963.278876041666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45963.278876041666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45963.278876041666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45963.278876041666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45963.278876041666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45963.278876041666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45963.278876041666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45963.278876041666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45963.278876041666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45963.278876041666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45963.278876041666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45963.278876041666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45963.278876041666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45963.278876041666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45963.278876041666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45963.278876041666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45963.278876041666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45963.278876041666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45963.278876041666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45963.278876041666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45963.278876041666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45963.278876041666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45963.278876041666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45963.278876041666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45963.278876041666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45963.278876041666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45963.278876041666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45963.278876041666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45963.278876041666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45963.278876041666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45963.278876041666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45963.278876041666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45963.278876041666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45963.278876041666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45963.278876041666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45963.278876041666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45963.278876041666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45963.278876041666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45963.278876041666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45963.278876041666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45963.278876041666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45963.278876041666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45963.278876041666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45963.278876041666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45963.278876041666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45963.278876041666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45963.278876041666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45963.278876041666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45963.278876041666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45963.278876041666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45963.278876041666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45963.278876041666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45963.278876041666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45963.278876041666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45963.278876041666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45963.278876041666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45963.278876041666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45963.278876041666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45963.278876041666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45963.278876041666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45963.278876041666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45963.278876041666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45963.278876041666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45963.278876041666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45963.278876041666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45963.278876041666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45963.278876041666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45963.278876041666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45963.278876041666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45963.278876041666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45963.278876041666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45963.278876041666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45963.278876041666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45963.278876041666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45963.278876041666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45963.278876041666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45963.278876041666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45963.278876041666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45963.278876041666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45963.278876041666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45963.278876041666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45963.278876041666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45963.278876041666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45963.278876041666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45963.278876041666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45963.278876041666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45963.278876041666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45963.278876041666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45963.278876041666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45963.278876041666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45963.278876041666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45963.278876041666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45963.278876041666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45963.278876041666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45963.278876041666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45963.278876041666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45963.278876041666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45963.278876041666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45963.278876041666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45963.278876041666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45963.278876041666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45963.278876041666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45963.278876041666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45963.278876041666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45963.278876041666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45963.278876041666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45963.278876041666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45963.278876041666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45963.278876041666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45963.278876041666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45963.278876041666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45963.278876041666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45963.278876041666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45963.278876041666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45963.278876041666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45963.278876041666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45963.278876041666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45963.278876041666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45963.278876041666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45963.278876041666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45963.278876041666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45963.278876041666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45963.278876041666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45963.278876041666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45963.278876041666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45963.278876041666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45963.278876041666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45963.278876041666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45963.278876041666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45963.278876041666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45963.278876041666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45963.278876041666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45963.278876041666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45963.278876041666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45963.278876041666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45963.278876041666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45963.278876041666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45963.278876041666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45963.278876041666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45963.278876041666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45963.278876041666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45963.278876041666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45963.278876041666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45963.278876041666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45963.278876041666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45963.278876041666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45963.278876041666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45963.278876041666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45963.278876041666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45963.278876041666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45963.278876041666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45963.278876041666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45963.278876041666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45963.278876041666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45963.278876041666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45963.278876041666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45963.278876041666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45963.278876041666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45963.278876041666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45963.278876041666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45963.278876041666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45963.278876041666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45963.278876041666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45963.278876041666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45963.278876041666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45963.278876041666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45963.278876041666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45963.278876041666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45963.278876041666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45963.278876041666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45963.278876041666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45963.278876041666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45963.278876041666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45963.278876041666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45963.278876041666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45963.278876041666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45963.278876041666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45963.278876041666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45963.278876041666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45963.278876041666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45963.278876041666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45963.278876041666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45963.278876041666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45963.278876041666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45963.278876041666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45963.278876041666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45963.278876041666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45963.278876041666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45963.278876041666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45963.278876041666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45963.278876041666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45963.278876041666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45963.278876041666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45963.278876041666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45963.278876041666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45963.278876041666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45963.278876041666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45963.278876041666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45963.278876041666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45963.278876041666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45963.278876041666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45963.278876041666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45963.278876041666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45963.278876041666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45963.278876041666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45963.278876041666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45963.278876041666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45963.278876041666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45963.278876041666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45963.278876041666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45963.278876041666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45963.278876041666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45963.278876041666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45963.278876041666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45963.278876041666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45963.278876041666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45963.278876041666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45963.278876041666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45963.278876041666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45963.278876041666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45963.278876041666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45963.278876041666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45963.278876041666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45963.278876041666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45963.278876041666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45963.278876041666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45963.278876041666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45963.278876041666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45963.278876041666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45963.278876041666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45963.278876041666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45963.278876041666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45963.278876041666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45963.278876041666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45963.278876041666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45963.278876041666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45963.278876041666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45963.278876041666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45963.278876041666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45963.278876041666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45963.278876041666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45963.278876041666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45963.278876041666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45963.278876041666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45963.278876041666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45963.278876041666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45963.278876041666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45963.278876041666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45963.278876041666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45963.278876041666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45963.278876041666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45963.278876041666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45963.278876041666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45963.278876041666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45963.278876041666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45963.278876041666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45963.278876041666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45963.278876041666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45963.278876041666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45963.278876041666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45963.278876041666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45963.278876041666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45963.278876041666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45963.278876041666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45963.278876041666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45963.278876041666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45963.278876041666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45963.278876041666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45963.278876041666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45963.278876041666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45963.278876041666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45963.278876041666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45963.278876041666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45963.278876041666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45963.278876041666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45963.278876041666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45963.278876041666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45963.278876041666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45963.278876041666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45963.278876041666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45963.278876041666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45963.278876041666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45963.278876041666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45963.278876041666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45963.278876041666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45963.278876041666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45963.278876041666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45963.278876041666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45963.278876041666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45963.278876041666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45963.278876041666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45963.278876041666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45963.278876041666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45963.278876041666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45963.278876041666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45963.278876041666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45963.278876041666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45963.278876041666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45963.278876041666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45963.278876041666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45963.278876041666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45963.278876041666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45963.278876041666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45963.278876041666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45963.278876041666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45963.278876041666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45963.278876041666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45963.278876041666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45963.278876041666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45963.278876041666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45963.278876041666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45963.278876041666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45963.278876041666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45963.278876041666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45963.278876041666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45963.278876041666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45963.278876041666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45963.278876041666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45963.278876041666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45963.278876041666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45963.278876041666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45963.278876041666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45963.278876041666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45963.278876041666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45963.278876041666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45963.278876041666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45963.278876041666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45963.278876041666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45963.278876041666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45963.278876041666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45963.278876041666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45963.278876041666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45963.278876041666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45963.278876041666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45963.278876041666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45963.278876041666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45963.278876041666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45963.278876041666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45963.278876041666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45963.278876041666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45963.278876041666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45963.278876041666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45963.278876041666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45963.278876041666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45963.278876041666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45963.278876041666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45963.278876041666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45963.278876041666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45963.278876041666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45963.278876041666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45963.278876041666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45963.278876041666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45963.278876041666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45963.278876041666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45963.278876041666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45963.278876041666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45963.278876041666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45963.278876041666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45963.278876041666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45963.278876041666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45963.278876041666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45963.278876041666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45963.278876041666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45963.278876041666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45963.278876041666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45963.278876041666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45963.278876041666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45963.278876041666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45963.278876041666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45963.278876041666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45963.278876041666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45963.278876041666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45963.278876041666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45963.278876041666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45963.278876041666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45963.278876041666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45963.278876041666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45963.278876041666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45963.278876041666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45963.278876041666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45963.278876041666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45963.278876041666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45963.278876041666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45963.278876041666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45963.278876041666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45963.278876041666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45963.278876041666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45963.278876041666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45963.278876041666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45963.278876041666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45963.278876041666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45963.278876041666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45963.278876041666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45963.278876041666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45963.278876041666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45963.278876041666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45963.278876041666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45963.278876041666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45963.278876041666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45963.278876041666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45963.278876041666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45963.278876041666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45963.278876041666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45963.278876041666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45963.278876041666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45963.278876041666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45963.278876041666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45963.278876041666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45963.278876041666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45963.278876041666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45963.278876041666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45963.278876041666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45963.278876041666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45963.278876041666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45963.278876041666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45963.278876041666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45963.278876041666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45963.278876041666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45963.278876041666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45963.278876041666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45963.278876041666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45963.278876041666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45963.278876041666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45963.278876041666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45963.278876041666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45963.278876041666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45963.278876041666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45963.278876041666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45963.278876041666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45963.278876041666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45963.278876041666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45963.278876041666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45963.278876041666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45963.278876041666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45963.278876041666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45963.278876041666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45963.278876041666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45963.278876041666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45963.278876041666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45963.278876041666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45963.278876041666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45963.278876041666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45963.278876041666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45963.278876041666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45963.278876041666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45963.278876041666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45963.278876041666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45963.278876041666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45963.278876041666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45963.278876041666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45963.278876041666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45963.278876041666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45963.278876041666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45963.278876041666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45963.278876041666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45963.278876041666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45963.278876041666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45963.278876041666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45963.278876041666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45963.278876041666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45963.278876041666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45963.278876041666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45963.278876041666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45963.278876041666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45963.278876041666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45963.278876041666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45963.278876041666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45963.278876041666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45963.278876041666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45963.278876041666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45963.278876041666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45963.278876041666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45963.278876041666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45963.278876041666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45963.278876041666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45963.278876041666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45963.278876041666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45963.278876041666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45963.278876041666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45963.278876041666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45963.278876041666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45963.278876041666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45963.278876041666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45963.278876041666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45963.278876041666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45963.278876041666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45963.278876041666</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45963.278876041666</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45963.278876041666</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45963.278876041666</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45963.278876041666</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45963.278876041666</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45963.278876041666</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45963.278876041666</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45963.278876041666</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45963.278876041666</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45963.278876041666</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45963.278876041666</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45963.278876041666</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45963.278876041666</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workbookViewId="0">
      <selection activeCell="H4" sqref="H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259.79815844906989</v>
      </c>
      <c r="H2" s="98">
        <v>45703.474768518521</v>
      </c>
      <c r="I2" s="98" t="str">
        <f>IFERROR(VLOOKUP(D2,DB!A:F,6,0),"")</f>
        <v>SCECO</v>
      </c>
      <c r="J2" s="98" t="str">
        <f>IFERROR(VLOOKUP(D2,DB!A:G,7,0),"")</f>
        <v>Dead</v>
      </c>
      <c r="K2" s="100" t="s">
        <v>39110</v>
      </c>
      <c r="L2" s="93" t="str">
        <f>IFERROR(VLOOKUP(D2,DB!A:I,9,0),"")</f>
        <v>Latis</v>
      </c>
    </row>
    <row r="3" spans="1:16" ht="26.25" customHeight="1">
      <c r="A3" s="168" t="s">
        <v>39111</v>
      </c>
      <c r="B3" s="118" t="str">
        <f>IFERROR(VLOOKUP(D3,DB!A:K,11,0),"")</f>
        <v>R4</v>
      </c>
      <c r="C3" s="119">
        <v>1</v>
      </c>
      <c r="D3" s="93" t="s">
        <v>28974</v>
      </c>
      <c r="E3" s="97" t="s">
        <v>39021</v>
      </c>
      <c r="F3" s="122">
        <v>45960.96875</v>
      </c>
      <c r="G3" s="123">
        <f ca="1">IFERROR(NOW()-F3,"")</f>
        <v>2.3101260416660807</v>
      </c>
      <c r="H3" s="122">
        <v>45960.963101851848</v>
      </c>
      <c r="I3" s="118" t="str">
        <f>IFERROR(VLOOKUP(D3,DB!A:F,6,0),"")</f>
        <v>SCECO</v>
      </c>
      <c r="J3" s="118" t="str">
        <f>IFERROR(VLOOKUP(D3,DB!A:G,7,0),"")</f>
        <v>Weak</v>
      </c>
      <c r="K3" s="124" t="s">
        <v>39112</v>
      </c>
      <c r="L3" s="120" t="str">
        <f>IFERROR(VLOOKUP(D3,DB!A:I,9,0),"")</f>
        <v>Latis</v>
      </c>
    </row>
    <row r="4" spans="1:16" ht="15" customHeight="1">
      <c r="A4" s="118" t="s">
        <v>39113</v>
      </c>
      <c r="B4" s="118" t="str">
        <f>IFERROR(VLOOKUP(D4,DB!A:K,11,0),"")</f>
        <v>R4</v>
      </c>
      <c r="C4" s="119">
        <v>1</v>
      </c>
      <c r="D4" s="120" t="s">
        <v>37283</v>
      </c>
      <c r="E4" s="97" t="s">
        <v>39021</v>
      </c>
      <c r="F4" s="122">
        <v>45962.983206018522</v>
      </c>
      <c r="G4" s="123">
        <f ca="1">IFERROR(NOW()-F4,"")</f>
        <v>0.29567002314433921</v>
      </c>
      <c r="H4" s="122">
        <v>45962.977384259262</v>
      </c>
      <c r="I4" s="118" t="str">
        <f>IFERROR(VLOOKUP(D4,DB!A:F,6,0),"")</f>
        <v>Generator-SG</v>
      </c>
      <c r="J4" s="118" t="str">
        <f>IFERROR(VLOOKUP(D4,DB!A:G,7,0),"")</f>
        <v>Vandalized</v>
      </c>
      <c r="K4" s="124" t="s">
        <v>39114</v>
      </c>
      <c r="L4" s="120" t="str">
        <f>IFERROR(VLOOKUP(D4,DB!A:I,9,0),"")</f>
        <v>Latis</v>
      </c>
    </row>
    <row r="5" spans="1:16" ht="15" customHeight="1">
      <c r="A5" s="118" t="s">
        <v>39115</v>
      </c>
      <c r="B5" s="118" t="str">
        <f>IFERROR(VLOOKUP(D5,DB!A:K,11,0),"")</f>
        <v>R4</v>
      </c>
      <c r="C5" s="119">
        <v>2</v>
      </c>
      <c r="D5" s="120" t="s">
        <v>37513</v>
      </c>
      <c r="E5" s="97" t="s">
        <v>39021</v>
      </c>
      <c r="F5" s="122">
        <v>45963.120833333334</v>
      </c>
      <c r="G5" s="123">
        <f ca="1">IFERROR(NOW()-F5,"")</f>
        <v>0.15804270833177725</v>
      </c>
      <c r="H5" s="122">
        <v>45963.106469907405</v>
      </c>
      <c r="I5" s="118" t="str">
        <f>IFERROR(VLOOKUP(D5,DB!A:F,6,0),"")</f>
        <v>Generator-SG</v>
      </c>
      <c r="J5" s="118" t="str">
        <f>IFERROR(VLOOKUP(D5,DB!A:G,7,0),"")</f>
        <v>Vandalized</v>
      </c>
      <c r="K5" s="124" t="s">
        <v>39114</v>
      </c>
      <c r="L5" s="120" t="str">
        <f>IFERROR(VLOOKUP(D5,DB!A:I,9,0),"")</f>
        <v>Latis</v>
      </c>
    </row>
    <row r="6" spans="1:16" ht="15" customHeight="1">
      <c r="A6" s="118"/>
      <c r="B6" s="118" t="str">
        <f>IFERROR(VLOOKUP(D6,DB!A:K,11,0),"")</f>
        <v/>
      </c>
      <c r="C6" s="119"/>
      <c r="D6" s="120"/>
      <c r="E6" s="97" t="s">
        <v>39021</v>
      </c>
      <c r="F6" s="122"/>
      <c r="G6" s="123">
        <f ca="1">IFERROR(NOW()-F6,"")</f>
        <v>45963.278876041666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45963.278876041666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45963.278876041666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45963.278876041666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45963.278876041666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45963.278876041666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45963.278876041666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45963.278876041666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45963.278876041666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45963.278876041666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45963.278876041666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45963.278876041666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45963.278876041666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45963.278876041666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45963.278876041666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45963.278876041666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45963.278876041666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45963.278876041666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45963.278876041666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45963.278876041666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45963.278876041666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45963.278876041666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45963.278876041666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45963.278876041666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45963.278876041666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45963.278876041666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45963.278876041666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45963.278876041666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45963.278876041666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45963.278876041666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45963.278876041666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45963.278876041666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45963.278876041666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45963.278876041666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45963.278876041666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45963.278876041666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45963.278876041666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45963.278876041666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45963.278876041666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45963.278876041666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45963.278876041666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45963.278876041666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45963.278876041666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45963.278876041666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45963.278876041666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45963.278876041666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45963.278876041666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45963.278876041666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45963.278876041666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45963.278876041666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45963.278876041666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45963.278876041666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45963.278876041666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45963.278876041666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45963.278876041666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45963.278876041666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45963.278876041666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45963.278876041666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45963.278876041666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45963.278876041666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45963.278876041666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45963.278876041666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45963.278876041666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45963.278876041666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45963.278876041666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45963.278876041666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45963.278876041666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45963.278876041666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45963.278876041666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45963.278876041666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45963.278876041666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45963.278876041666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45963.278876041666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45963.278876041666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45963.278876041666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45963.278876041666</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45963.278876041666</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45963.278876041666</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45963.278876041666</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45963.278876041666</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45963.278876041666</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45963.278876041666</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45963.278876041666</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45963.278876041666</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45963.278876041666</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45963.278876041666</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45963.278876041666</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45963.278876041666</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45963.278876041666</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45963.278876041666</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45963.278876041666</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45963.278876041666</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45963.278876041666</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45963.278876041666</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45963.278876041666</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45963.278876041666</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45963.278876041666</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45963.278876041666</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45963.278876041666</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45963.278876041666</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45963.278876041666</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45963.278876041666</v>
      </c>
      <c r="H107" s="122"/>
      <c r="I107" s="118" t="str">
        <f>IFERROR(VLOOKUP(D107,DB!A:F,6,0),"")</f>
        <v/>
      </c>
      <c r="J107" s="118" t="str">
        <f>IFERROR(VLOOKUP(D107,DB!A:G,7,0),"")</f>
        <v/>
      </c>
      <c r="K107" s="124"/>
      <c r="L107" s="120" t="str">
        <f>IFERROR(VLOOKUP(D107,DB!A:I,9,0),"")</f>
        <v/>
      </c>
    </row>
    <row r="108" spans="1:12" ht="15" customHeight="1">
      <c r="A108" s="125"/>
      <c r="B108" s="125" t="str">
        <f>IFERROR(VLOOKUP(D108,DB!A:K,11,0),"")</f>
        <v/>
      </c>
      <c r="C108" s="126"/>
      <c r="D108" s="127"/>
      <c r="E108" s="128"/>
      <c r="F108" s="129"/>
      <c r="G108" s="130">
        <f ca="1">IFERROR(NOW()-F108,"")</f>
        <v>45963.278876041666</v>
      </c>
      <c r="H108" s="129"/>
      <c r="I108" s="125" t="str">
        <f>IFERROR(VLOOKUP(D108,DB!A:F,6,0),"")</f>
        <v/>
      </c>
      <c r="J108" s="125" t="str">
        <f>IFERROR(VLOOKUP(D108,DB!A:G,7,0),"")</f>
        <v/>
      </c>
      <c r="K108" s="131"/>
      <c r="L108" s="127" t="str">
        <f>IFERROR(VLOOKUP(D108,DB!A:I,9,0),"")</f>
        <v/>
      </c>
    </row>
  </sheetData>
  <dataValidations count="2">
    <dataValidation allowBlank="1" showInputMessage="1" showErrorMessage="1" sqref="E1" xr:uid="{A4F81451-56CC-4543-9497-104C4E44EE4B}"/>
    <dataValidation type="list" allowBlank="1" showInputMessage="1" showErrorMessage="1" sqref="E2:E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39116</v>
      </c>
      <c r="B2" s="37" t="str">
        <f>IFERROR(VLOOKUP(D2,DB!A:K,11,0),"")</f>
        <v>R5</v>
      </c>
      <c r="C2" s="37">
        <v>3</v>
      </c>
      <c r="D2" s="117" t="s">
        <v>36011</v>
      </c>
      <c r="E2" s="37" t="s">
        <v>39021</v>
      </c>
      <c r="F2" s="38">
        <v>45891.832060185188</v>
      </c>
      <c r="G2" s="143">
        <f ca="1">IFERROR(NOW()-F2,"")</f>
        <v>71.44681585647777</v>
      </c>
      <c r="H2" s="38">
        <v>45891.790393518517</v>
      </c>
      <c r="I2" s="37" t="str">
        <f>IFERROR(VLOOKUP(D2,DB!A:F,6,0),"")</f>
        <v>Generator-SG</v>
      </c>
      <c r="J2" s="37" t="str">
        <f>IFERROR(VLOOKUP(D2,DB!A:G,7,0),"")</f>
        <v>Vandalized</v>
      </c>
      <c r="K2" s="37" t="s">
        <v>39117</v>
      </c>
      <c r="L2" s="37" t="str">
        <f>IFERROR(VLOOKUP(D2,DB!A:I,9,0),"")</f>
        <v>Latis</v>
      </c>
      <c r="M2" s="116"/>
    </row>
    <row r="3" spans="1:13" ht="30.75">
      <c r="A3" s="37" t="s">
        <v>39118</v>
      </c>
      <c r="B3" s="37" t="str">
        <f>IFERROR(VLOOKUP(D3,DB!A:K,11,0),"")</f>
        <v>R5</v>
      </c>
      <c r="C3" s="37">
        <v>1</v>
      </c>
      <c r="D3" s="37" t="s">
        <v>33268</v>
      </c>
      <c r="E3" s="37" t="s">
        <v>39100</v>
      </c>
      <c r="F3" s="38">
        <v>45926.188877314817</v>
      </c>
      <c r="G3" s="143">
        <f t="shared" ref="G3" ca="1" si="0">IFERROR(NOW()-F3,"")</f>
        <v>37.089998726849444</v>
      </c>
      <c r="H3" s="38">
        <v>45926.158159722225</v>
      </c>
      <c r="I3" s="37" t="str">
        <f>IFERROR(VLOOKUP(D3,DB!A:F,6,0),"")</f>
        <v>SCECO</v>
      </c>
      <c r="J3" s="37" t="str">
        <f>IFERROR(VLOOKUP(D3,DB!A:G,7,0),"")</f>
        <v>Good</v>
      </c>
      <c r="K3" s="37" t="s">
        <v>39119</v>
      </c>
      <c r="L3" s="37" t="str">
        <f>IFERROR(VLOOKUP(D3,DB!A:I,9,0),"")</f>
        <v>Latis</v>
      </c>
      <c r="M3" s="116"/>
    </row>
    <row r="4" spans="1:13" ht="48" customHeight="1">
      <c r="A4" s="151" t="s">
        <v>39120</v>
      </c>
      <c r="B4" s="151" t="str">
        <f>IFERROR(VLOOKUP(D4,DB!A:K,11,0),"")</f>
        <v>R5</v>
      </c>
      <c r="C4" s="151">
        <v>1</v>
      </c>
      <c r="D4" s="151" t="s">
        <v>34758</v>
      </c>
      <c r="E4" s="151" t="s">
        <v>39100</v>
      </c>
      <c r="F4" s="152">
        <v>45948.661111111112</v>
      </c>
      <c r="G4" s="153">
        <f ca="1">IFERROR(NOW()-F4,"")</f>
        <v>14.617764930553676</v>
      </c>
      <c r="H4" s="152">
        <v>45948.661111111112</v>
      </c>
      <c r="I4" s="151" t="str">
        <f>IFERROR(VLOOKUP(D4,DB!A:F,6,0),"")</f>
        <v>SCECO</v>
      </c>
      <c r="J4" s="151" t="str">
        <f>IFERROR(VLOOKUP(D4,DB!A:G,7,0),"")</f>
        <v>Dead</v>
      </c>
      <c r="K4" s="151" t="s">
        <v>39121</v>
      </c>
      <c r="L4" s="151" t="str">
        <f>IFERROR(VLOOKUP(D4,DB!A:I,9,0),"")</f>
        <v>Latis</v>
      </c>
    </row>
    <row r="5" spans="1:13" ht="15">
      <c r="A5" s="151"/>
      <c r="B5" s="151" t="str">
        <f>IFERROR(VLOOKUP(D5,DB!A:K,11,0),"")</f>
        <v/>
      </c>
      <c r="C5" s="151"/>
      <c r="D5" s="151"/>
      <c r="E5" s="151"/>
      <c r="F5" s="152"/>
      <c r="G5" s="153">
        <f ca="1">IFERROR(NOW()-F5,"")</f>
        <v>45963.278876041666</v>
      </c>
      <c r="H5" s="152"/>
      <c r="I5" s="151" t="str">
        <f>IFERROR(VLOOKUP(D5,DB!A:F,6,0),"")</f>
        <v/>
      </c>
      <c r="J5" s="151" t="str">
        <f>IFERROR(VLOOKUP(D5,DB!A:G,7,0),"")</f>
        <v/>
      </c>
      <c r="K5" s="151"/>
      <c r="L5" s="151" t="str">
        <f>IFERROR(VLOOKUP(D5,DB!A:I,9,0),"")</f>
        <v/>
      </c>
    </row>
    <row r="6" spans="1:13" ht="15">
      <c r="A6" s="151"/>
      <c r="B6" s="151" t="str">
        <f>IFERROR(VLOOKUP(D6,DB!A:K,11,0),"")</f>
        <v/>
      </c>
      <c r="C6" s="151"/>
      <c r="D6" s="169"/>
      <c r="E6" s="151"/>
      <c r="F6" s="152"/>
      <c r="G6" s="153">
        <f ca="1">IFERROR(NOW()-F6,"")</f>
        <v>45963.278876041666</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45963.278876041666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45963.278876041666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45963.278876041666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45963.278876041666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45963.278876041666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45963.278876041666</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45963.278876041666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45963.278876041666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45963.278876041666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45963.278876041666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45963.278876041666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45963.278876041666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45963.278876041666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45963.278876041666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45963.278876041666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45963.278876041666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45963.278876041666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45963.278876041666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45963.278876041666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45963.278876041666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45963.278876041666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45963.278876041666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45963.278876041666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45963.278876041666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45963.278876041666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45963.278876041666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45963.278876041666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45963.278876041666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45963.278876041666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45963.278876041666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45963.278876041666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45963.278876041666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45963.278876041666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45963.278876041666</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45963.278876041666</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45963.278876041666</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45963.278876041666</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45963.278876041666</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45963.278876041666</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45963.278876041666</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45963.278876041666</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45963.278876041666</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45963.278876041666</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45963.278876041666</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45963.278876041666</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45963.278876041666</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45963.278876041666</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45963.278876041666</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45963.278876041666</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45963.278876041666</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45963.278876041666</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45963.278876041666</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45963.278876041666</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45963.278876041666</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45963.278876041666</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45963.278876041666</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45963.278876041666</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45963.278876041666</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45963.278876041666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45963.278876041666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45963.278876041666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45963.278876041666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45963.278876041666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45963.278876041666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45963.278876041666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45963.278876041666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45963.278876041666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45963.278876041666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45963.278876041666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45963.278876041666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45963.278876041666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45963.278876041666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45963.278876041666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45963.278876041666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45963.278876041666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45963.278876041666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45963.278876041666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45963.278876041666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45963.278876041666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45963.278876041666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45963.278876041666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45963.278876041666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45963.278876041666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45963.278876041666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45963.278876041666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45963.278876041666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45963.278876041666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45963.278876041666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45963.278876041666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45963.278876041666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45963.278876041666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45963.278876041666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45963.278876041666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45963.278876041666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45963.278876041666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45963.278876041666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45963.278876041666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45963.278876041666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45963.278876041666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45963.278876041666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45963.278876041666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45963.278876041666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45963.278876041666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45963.278876041666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45963.278876041666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45963.278876041666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45963.278876041666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45963.278876041666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45963.278876041666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45963.278876041666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45963.278876041666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45963.278876041666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45963.278876041666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45963.278876041666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45963.278876041666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45963.278876041666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45963.278876041666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45963.278876041666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45963.278876041666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45963.278876041666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45963.278876041666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45963.278876041666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45963.278876041666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45963.278876041666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45963.278876041666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45963.278876041666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45963.278876041666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45963.278876041666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45963.278876041666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45963.278876041666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45963.278876041666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45963.278876041666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45963.278876041666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45963.278876041666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45963.278876041666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45963.278876041666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45963.278876041666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45963.278876041666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45963.278876041666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45963.278876041666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45963.278876041666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45963.278876041666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45963.278876041666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45963.278876041666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45963.278876041666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45963.278876041666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45963.278876041666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45963.278876041666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45963.278876041666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45963.278876041666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45963.278876041666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45963.278876041666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45963.278876041666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45963.278876041666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45963.278876041666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45963.278876041666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45963.278876041666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45963.278876041666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45963.278876041666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45963.278876041666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45963.278876041666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45963.278876041666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45963.278876041666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45963.278876041666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45963.278876041666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45963.278876041666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45963.278876041666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45963.278876041666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45963.278876041666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45963.278876041666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45963.278876041666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45963.278876041666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45963.278876041666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45963.278876041666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45963.278876041666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45963.278876041666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45963.278876041666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45963.278876041666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45963.278876041666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45963.278876041666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45963.278876041666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45963.278876041666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45963.278876041666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45963.278876041666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45963.278876041666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45963.278876041666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45963.278876041666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45963.278876041666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45963.278876041666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45963.278876041666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45963.278876041666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45963.278876041666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45963.278876041666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45963.278876041666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45963.278876041666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45963.278876041666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45963.278876041666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45963.278876041666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45963.278876041666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45963.278876041666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45963.278876041666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45963.278876041666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45963.278876041666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45963.278876041666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45963.278876041666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45963.278876041666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45963.278876041666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45963.278876041666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45963.278876041666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45963.278876041666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45963.278876041666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45963.278876041666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45963.278876041666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45963.278876041666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45963.278876041666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45963.278876041666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45963.278876041666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45963.278876041666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45963.278876041666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45963.278876041666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45963.278876041666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45963.278876041666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45963.278876041666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45963.278876041666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45963.278876041666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45963.278876041666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45963.278876041666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45963.278876041666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45963.278876041666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45963.278876041666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45963.278876041666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45963.278876041666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45963.278876041666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45963.278876041666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45963.278876041666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45963.278876041666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45963.278876041666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45963.278876041666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45963.278876041666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45963.278876041666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45963.278876041666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45963.278876041666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45963.278876041666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45963.278876041666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45963.278876041666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45963.278876041666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45963.278876041666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45963.278876041666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45963.278876041666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45963.278876041666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45963.278876041666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45963.278876041666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45963.278876041666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45963.278876041666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45963.278876041666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45963.278876041666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45963.278876041666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45963.278876041666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45963.278876041666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45963.278876041666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45963.278876041666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45963.278876041666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45963.278876041666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45963.278876041666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45963.278876041666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45963.278876041666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45963.278876041666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45963.278876041666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45963.278876041666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45963.278876041666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45963.278876041666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45963.278876041666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45963.278876041666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45963.278876041666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45963.278876041666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45963.278876041666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45963.278876041666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45963.278876041666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45963.278876041666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45963.278876041666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45963.278876041666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45963.278876041666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45963.278876041666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45963.278876041666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45963.278876041666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45963.278876041666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45963.278876041666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45963.278876041666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45963.278876041666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45963.278876041666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45963.278876041666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45963.278876041666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45963.278876041666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45963.278876041666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45963.278876041666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45963.278876041666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45963.278876041666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45963.278876041666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45963.278876041666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45963.278876041666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45963.278876041666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45963.278876041666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45963.278876041666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45963.278876041666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45963.278876041666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45963.278876041666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45963.278876041666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45963.278876041666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45963.278876041666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45963.278876041666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45963.278876041666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45963.278876041666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45963.278876041666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45963.278876041666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45963.278876041666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45963.278876041666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45963.278876041666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45963.278876041666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45963.278876041666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45963.278876041666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45963.278876041666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45963.278876041666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45963.278876041666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45963.278876041666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45963.278876041666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45963.278876041666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45963.278876041666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45963.278876041666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45963.278876041666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45963.278876041666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45963.278876041666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45963.278876041666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45963.278876041666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45963.278876041666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45963.278876041666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45963.278876041666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45963.278876041666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45963.278876041666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45963.278876041666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45963.278876041666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45963.278876041666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45963.278876041666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45963.278876041666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45963.278876041666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45963.278876041666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45963.278876041666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45963.278876041666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45963.278876041666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45963.278876041666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45963.278876041666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45963.278876041666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45963.278876041666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45963.278876041666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45963.278876041666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45963.278876041666</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45963.278876041666</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45963.278876041666</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45963.278876041666</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45963.278876041666</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45963.278876041666</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45963.278876041666</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45963.278876041666</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45963.278876041666</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45963.278876041666</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45963.278876041666</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45963.278876041666</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45963.278876041666</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45963.278876041666</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45963.278876041666</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45963.278876041666</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45963.278876041666</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45963.278876041666</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45963.278876041666</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45963.278876041666</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45963.278876041666</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45963.278876041666</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45963.278876041666</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45963.278876041666</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45963.278876041666</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39122</v>
      </c>
      <c r="B2" s="102" t="str">
        <f>IFERROR(VLOOKUP(D2,DB!A:K,11,0),"")</f>
        <v>R6</v>
      </c>
      <c r="C2" s="104">
        <v>1</v>
      </c>
      <c r="D2" s="102" t="s">
        <v>34850</v>
      </c>
      <c r="E2" s="102" t="s">
        <v>39123</v>
      </c>
      <c r="F2" s="106">
        <v>45963.042118055557</v>
      </c>
      <c r="G2" s="76">
        <f ca="1">IFERROR(NOW()-F2,"-")</f>
        <v>0.23675798610929633</v>
      </c>
      <c r="H2" s="106">
        <v>45963.010358796295</v>
      </c>
      <c r="I2" s="102" t="str">
        <f>IFERROR(VLOOKUP(D2,DB!A:F,6,0),"")</f>
        <v>SCECO</v>
      </c>
      <c r="J2" s="101" t="str">
        <f>IFERROR(VLOOKUP(D2,DB!A:G,7,0),"")</f>
        <v>In progress</v>
      </c>
      <c r="K2" s="107" t="s">
        <v>39124</v>
      </c>
      <c r="L2" s="108" t="str">
        <f>IFERROR(VLOOKUP(D2,DB!A:I,9,0),"")</f>
        <v>Latis</v>
      </c>
    </row>
    <row r="3" spans="1:16383" ht="31.5" customHeight="1">
      <c r="A3" s="103"/>
      <c r="B3" s="102" t="str">
        <f>IFERROR(VLOOKUP(D3,DB!A:K,11,0),"")</f>
        <v/>
      </c>
      <c r="C3" s="104"/>
      <c r="D3" s="102"/>
      <c r="E3" s="105"/>
      <c r="F3" s="106"/>
      <c r="G3" s="76">
        <f ca="1">IFERROR(NOW()-F3,"-")</f>
        <v>45963.278876041666</v>
      </c>
      <c r="H3" s="106"/>
      <c r="I3" s="102" t="str">
        <f>IFERROR(VLOOKUP(D3,DB!A:F,6,0),"")</f>
        <v/>
      </c>
      <c r="J3" s="101" t="str">
        <f>IFERROR(VLOOKUP(D3,DB!A:G,7,0),"")</f>
        <v/>
      </c>
      <c r="K3" s="107"/>
      <c r="L3" s="108" t="str">
        <f>IFERROR(VLOOKUP(D3,DB!A:I,9,0),"")</f>
        <v/>
      </c>
    </row>
    <row r="4" spans="1:16383" ht="31.5" customHeight="1">
      <c r="A4" s="103"/>
      <c r="B4" s="102" t="str">
        <f>IFERROR(VLOOKUP(D4,DB!A:K,11,0),"")</f>
        <v/>
      </c>
      <c r="C4" s="104"/>
      <c r="D4" s="102"/>
      <c r="E4" s="105"/>
      <c r="F4" s="106"/>
      <c r="G4" s="76">
        <f ca="1">IFERROR(NOW()-F4,"-")</f>
        <v>45963.278876041666</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45963.278876041666</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45963.278876041666</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45963.278876041666</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45963.278876041666</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45963.278876041666</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45963.278876041666</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45963.278876041666</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45963.278876041666</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45963.278876041666</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45963.278876041666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45963.278876041666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45963.278876041666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45963.278876041666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45963.278876041666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45963.278876041666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45963.278876041666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45963.278876041666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45963.278876041666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45963.278876041666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45963.278876041666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45963.278876041666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45963.278876041666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45963.278876041666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45963.278876041666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45963.278876041666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45963.278876041666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45963.278876041666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45963.278876041666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45963.278876041666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3: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2025-11-02T03:43:29Z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